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D23C493E-F447-4AED-A412-1855814F6F7D}" xr6:coauthVersionLast="47" xr6:coauthVersionMax="47" xr10:uidLastSave="{00000000-0000-0000-0000-000000000000}"/>
  <bookViews>
    <workbookView xWindow="900" yWindow="132" windowWidth="21600" windowHeight="12576" xr2:uid="{00000000-000D-0000-FFFF-FFFF00000000}"/>
  </bookViews>
  <sheets>
    <sheet name="Rekapitulace výkazu vým - celku" sheetId="23" r:id="rId1"/>
    <sheet name="5.100 - Technologie chlazení" sheetId="3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chlazení'!$A$1:$O$150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chlazení'!$A$1:$O$103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81029"/>
</workbook>
</file>

<file path=xl/calcChain.xml><?xml version="1.0" encoding="utf-8"?>
<calcChain xmlns="http://schemas.openxmlformats.org/spreadsheetml/2006/main">
  <c r="F17" i="23" l="1"/>
  <c r="M105" i="35"/>
  <c r="N105" i="35"/>
  <c r="N23" i="35"/>
  <c r="N30" i="35"/>
  <c r="N25" i="35"/>
  <c r="N16" i="35"/>
  <c r="M102" i="35"/>
  <c r="M101" i="35"/>
  <c r="M100" i="35"/>
  <c r="M99" i="35"/>
  <c r="M98" i="35"/>
  <c r="M97" i="35"/>
  <c r="M96" i="35"/>
  <c r="M95" i="35"/>
  <c r="M94" i="35"/>
  <c r="M93" i="35"/>
  <c r="M92" i="35"/>
  <c r="M90" i="35"/>
  <c r="M91" i="35"/>
  <c r="M85" i="35"/>
  <c r="N91" i="35"/>
  <c r="N92" i="35"/>
  <c r="N93" i="35"/>
  <c r="N85" i="35"/>
  <c r="N102" i="35" l="1"/>
  <c r="N101" i="35"/>
  <c r="N100" i="35"/>
  <c r="N99" i="35"/>
  <c r="N98" i="35"/>
  <c r="N97" i="35"/>
  <c r="N96" i="35"/>
  <c r="N95" i="35"/>
  <c r="N94" i="35"/>
  <c r="N90" i="35"/>
  <c r="N83" i="35"/>
  <c r="M83" i="35"/>
  <c r="N82" i="35"/>
  <c r="M82" i="35"/>
  <c r="N81" i="35"/>
  <c r="M81" i="35"/>
  <c r="N80" i="35"/>
  <c r="M80" i="35"/>
  <c r="N79" i="35"/>
  <c r="M79" i="35"/>
  <c r="N78" i="35"/>
  <c r="M78" i="35"/>
  <c r="N77" i="35"/>
  <c r="M77" i="35"/>
  <c r="N73" i="35"/>
  <c r="M73" i="35"/>
  <c r="N72" i="35"/>
  <c r="M72" i="35"/>
  <c r="N71" i="35"/>
  <c r="M71" i="35"/>
  <c r="N70" i="35"/>
  <c r="M70" i="35"/>
  <c r="N67" i="35"/>
  <c r="M67" i="35"/>
  <c r="N66" i="35"/>
  <c r="M66" i="35"/>
  <c r="N65" i="35"/>
  <c r="M65" i="35"/>
  <c r="N64" i="35"/>
  <c r="M64" i="35"/>
  <c r="N63" i="35"/>
  <c r="M63" i="35"/>
  <c r="N62" i="35"/>
  <c r="M62" i="35"/>
  <c r="N61" i="35"/>
  <c r="M61" i="35"/>
  <c r="N60" i="35"/>
  <c r="M60" i="35"/>
  <c r="N59" i="35"/>
  <c r="M59" i="35"/>
  <c r="N58" i="35"/>
  <c r="M58" i="35"/>
  <c r="N57" i="35"/>
  <c r="M57" i="35"/>
  <c r="N54" i="35"/>
  <c r="M54" i="35"/>
  <c r="N53" i="35"/>
  <c r="M53" i="35"/>
  <c r="N52" i="35"/>
  <c r="M52" i="35"/>
  <c r="N51" i="35"/>
  <c r="M51" i="35"/>
  <c r="N50" i="35"/>
  <c r="M50" i="35"/>
  <c r="N49" i="35"/>
  <c r="M49" i="35"/>
  <c r="N48" i="35"/>
  <c r="N47" i="35"/>
  <c r="M47" i="35"/>
  <c r="N46" i="35"/>
  <c r="N45" i="35"/>
  <c r="M45" i="35"/>
  <c r="N41" i="35"/>
  <c r="M41" i="35"/>
  <c r="N39" i="35"/>
  <c r="M39" i="35"/>
  <c r="N32" i="35"/>
  <c r="N31" i="35"/>
  <c r="N29" i="35"/>
  <c r="N28" i="35"/>
  <c r="N27" i="35"/>
  <c r="N26" i="35"/>
  <c r="N20" i="35"/>
  <c r="N19" i="35"/>
  <c r="M38" i="35" l="1"/>
  <c r="N38" i="35"/>
  <c r="M44" i="35"/>
  <c r="N56" i="35"/>
  <c r="M76" i="35"/>
  <c r="N76" i="35"/>
  <c r="N44" i="35"/>
  <c r="M56" i="35"/>
  <c r="N89" i="35"/>
  <c r="N103" i="35" s="1"/>
  <c r="N18" i="35"/>
  <c r="M7" i="35" l="1"/>
  <c r="M8" i="35" s="1"/>
  <c r="H17" i="23" l="1"/>
  <c r="F16" i="23" l="1"/>
  <c r="F30" i="23" s="1"/>
  <c r="H16" i="23" l="1"/>
  <c r="H30" i="23" s="1"/>
</calcChain>
</file>

<file path=xl/sharedStrings.xml><?xml version="1.0" encoding="utf-8"?>
<sst xmlns="http://schemas.openxmlformats.org/spreadsheetml/2006/main" count="164" uniqueCount="150">
  <si>
    <t>Zakázka:</t>
  </si>
  <si>
    <t>Rozpočet:</t>
  </si>
  <si>
    <t>Objednatel:</t>
  </si>
  <si>
    <t>IČ:</t>
  </si>
  <si>
    <t>DIČ:</t>
  </si>
  <si>
    <t>Projektant:</t>
  </si>
  <si>
    <t>Vypracoval:</t>
  </si>
  <si>
    <t>v</t>
  </si>
  <si>
    <t>dne</t>
  </si>
  <si>
    <t>Za projektanta</t>
  </si>
  <si>
    <t>Za objednatele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</si>
  <si>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</si>
  <si>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</si>
  <si>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</si>
  <si>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</si>
  <si>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</si>
  <si>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</si>
  <si>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Město Nová Paka</t>
  </si>
  <si>
    <t>Dukelské náměstí 39</t>
  </si>
  <si>
    <t>Nová Paka</t>
  </si>
  <si>
    <t>50924</t>
  </si>
  <si>
    <t>00271888</t>
  </si>
  <si>
    <t>CZ00271888</t>
  </si>
  <si>
    <t>5.100 - Technologie chlazení</t>
  </si>
  <si>
    <t>výkaz výměr</t>
  </si>
  <si>
    <t>Projekční ROZPOČET – BŘEZEN 2021 – ZS STADION NOVÁ PAKA</t>
  </si>
  <si>
    <r>
      <rPr>
        <sz val="8"/>
        <rFont val="Arial CE"/>
        <family val="2"/>
        <charset val="238"/>
      </rPr>
      <t>Název</t>
    </r>
    <r>
      <rPr>
        <b/>
        <sz val="8"/>
        <rFont val="Arial CE"/>
        <family val="2"/>
        <charset val="238"/>
      </rPr>
      <t>:        REKONSTRUKCE LEDOVÉ PLOCHY vč. TECHNOLOGIE NA ZIMNÍM STADIONU NOVÁ PAKA</t>
    </r>
  </si>
  <si>
    <t>Investor:</t>
  </si>
  <si>
    <t>SO 01 STROJOVNA CHLAZENÍ A ledová plocha</t>
  </si>
  <si>
    <t>Dodavatel:</t>
  </si>
  <si>
    <t xml:space="preserve">PS 01: Chlazení </t>
  </si>
  <si>
    <t>Zpracovatel:</t>
  </si>
  <si>
    <t>N.č.</t>
  </si>
  <si>
    <t>Z.č.</t>
  </si>
  <si>
    <t>Předpokládané investiční náklady</t>
  </si>
  <si>
    <t>Inflace 3% z CD-CM</t>
  </si>
  <si>
    <t>Celkové investiční náklady D+M bez DPH</t>
  </si>
  <si>
    <t>DPH 21%</t>
  </si>
  <si>
    <t>PS 01 Celkové investiční náklady D+M s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</si>
  <si>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</si>
  <si>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</si>
  <si>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</si>
  <si>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</si>
  <si>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</si>
  <si>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</si>
  <si>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</si>
  <si>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</si>
  <si>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</si>
  <si>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</si>
  <si>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</si>
  <si>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</si>
  <si>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</si>
  <si>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</si>
  <si>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</si>
  <si>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</si>
  <si>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</si>
  <si>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</si>
  <si>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01.01-06</t>
  </si>
  <si>
    <t>Odčerpání glykolu z okruhu chlazení ledové plochy</t>
  </si>
  <si>
    <t>01.01-07</t>
  </si>
  <si>
    <t>Likvidace starého glykolu vč, dopravy</t>
  </si>
  <si>
    <t>01.01 Přípravné práce pro demontáž – Celkem</t>
  </si>
  <si>
    <t>02.00 Demontáže</t>
  </si>
  <si>
    <t>02.01 Demontáž zařízení</t>
  </si>
  <si>
    <t>Ocelové konstrukce</t>
  </si>
  <si>
    <t>Potrubí a armatury</t>
  </si>
  <si>
    <t>Ostatní práce</t>
  </si>
  <si>
    <t>Likvidace železného odpadu</t>
  </si>
  <si>
    <t>Doprava – odvoz demontovaného materiálu</t>
  </si>
  <si>
    <t>Izolace</t>
  </si>
  <si>
    <t>02.00 Demontáže - Celkem</t>
  </si>
  <si>
    <t xml:space="preserve">03.00 Dodávka a Montáže </t>
  </si>
  <si>
    <t>04.01-01</t>
  </si>
  <si>
    <t>Ledová plocha</t>
  </si>
  <si>
    <t>Potrubí ledové plochy</t>
  </si>
  <si>
    <r>
      <rPr>
        <sz val="8"/>
        <rFont val="Arial"/>
        <family val="2"/>
        <charset val="238"/>
      </rPr>
      <t>Trubka PE Tr 25,0x2,3 mm</t>
    </r>
    <r>
      <rPr>
        <b/>
        <sz val="8"/>
        <rFont val="Arial"/>
        <family val="2"/>
        <charset val="238"/>
      </rPr>
      <t>- PE100 S5/SDR11</t>
    </r>
  </si>
  <si>
    <t>Oblouk trubkový 90° , PE</t>
  </si>
  <si>
    <t>PE100 S5/SDR11 Tr 25,0x2,3 mm</t>
  </si>
  <si>
    <t>Rozváděcí kanál – rozdělovač, sběrač, přívodní porubí</t>
  </si>
  <si>
    <t>Trubka pr.219.1x2,0 mm – délka potrubí L= 30,8 m</t>
  </si>
  <si>
    <t>Výroba trubního rozdělovače a sběrače</t>
  </si>
  <si>
    <t>Dno DN 200 – 219x2,0</t>
  </si>
  <si>
    <t>Návarek Tr. 25x4mm – L=70mm – Dílenská výroba</t>
  </si>
  <si>
    <t>T-kus 219,1x2,0</t>
  </si>
  <si>
    <t xml:space="preserve">Koleno 90° pr.219,1,0.1x2,0 mm </t>
  </si>
  <si>
    <t xml:space="preserve">Trubka pr.12,0.1x1,5 mm </t>
  </si>
  <si>
    <t xml:space="preserve">Koleno 90° pr.12,0.1x1,5 mm </t>
  </si>
  <si>
    <t xml:space="preserve">Nippel pr.12,0.1x1,5 mm </t>
  </si>
  <si>
    <t>Kulový kohout nerezový s vnitřním závitem ¼“</t>
  </si>
  <si>
    <t>Přívodní potrubí ledové plochy</t>
  </si>
  <si>
    <t>Trubka pr.219.1x2,0 mm – předizolovaná PU + PV povrch</t>
  </si>
  <si>
    <t xml:space="preserve">Koleno 90° pr.219,1,0.1x2,0 mm  </t>
  </si>
  <si>
    <t xml:space="preserve">T-kus 219,1x2,0 </t>
  </si>
  <si>
    <t>Dno DN 200 – 219,1 x 2,0</t>
  </si>
  <si>
    <t>DN200 Nerezové příruby + lemový kroužek</t>
  </si>
  <si>
    <t>Šrouby + matice + podložky M20 – 150 Nerez</t>
  </si>
  <si>
    <t xml:space="preserve">Trubka pr.33,7x2,0 mm </t>
  </si>
  <si>
    <t xml:space="preserve">Koleno 90° pr.33,7x2,0 mm </t>
  </si>
  <si>
    <t xml:space="preserve">Nippel pr.33,7x2,0 mm </t>
  </si>
  <si>
    <t>Kulový kohout nerezový s vnitřním závitem 1“</t>
  </si>
  <si>
    <t xml:space="preserve">Uzavírací klapky DN200 s nerezovým diskem a převodovým kolem </t>
  </si>
  <si>
    <t>Izolace – pěnová izolace</t>
  </si>
  <si>
    <t>Izolační skruže a žárově zinkované objímky</t>
  </si>
  <si>
    <t>OK pro uložení potrubí</t>
  </si>
  <si>
    <t>Profil UPE 100 – zinkovaný</t>
  </si>
  <si>
    <t>Profil L 45 x 4 – zinkovaný</t>
  </si>
  <si>
    <t>Plech 2000x200-10 – zinkovaný</t>
  </si>
  <si>
    <t>závitová tyč M14 – zinkovaný</t>
  </si>
  <si>
    <t>Matice M 14 – zinkovaný</t>
  </si>
  <si>
    <t>Hmoždinky M14 – 160 mm zinkovaný</t>
  </si>
  <si>
    <t>Chemická výplň polyesterová - tuba 300 ml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</si>
  <si>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</si>
  <si>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</si>
  <si>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</si>
  <si>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</si>
  <si>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</si>
  <si>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</si>
  <si>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10.01-03</t>
  </si>
  <si>
    <t>Spotřební materiál, elektrody a plyny</t>
  </si>
  <si>
    <t>10.01-04</t>
  </si>
  <si>
    <t>Režijní náklady – nocležné, stravné, atd.</t>
  </si>
  <si>
    <t>10.01-05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</si>
  <si>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</si>
  <si>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</si>
  <si>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</si>
  <si>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</si>
  <si>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</si>
  <si>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</si>
  <si>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10.01-13</t>
  </si>
  <si>
    <t>Doprava materiálu</t>
  </si>
  <si>
    <t>10.01-15</t>
  </si>
  <si>
    <t>Prováděcí projektová dokumentace a dokumentace skutečného provedení</t>
  </si>
  <si>
    <t>Technický dozor</t>
  </si>
  <si>
    <t>10.01-16</t>
  </si>
  <si>
    <t xml:space="preserve">Nedefinované práce a nepředpokládané činnost </t>
  </si>
  <si>
    <t>10.01Ostatní nutné náklady spojené s montáží-Celkem</t>
  </si>
  <si>
    <t>Rekapitulace výkazu - celková</t>
  </si>
  <si>
    <t>Tlaková zkouška chladícího roštu ledové plochy</t>
  </si>
  <si>
    <t>Potrubní kanál LP</t>
  </si>
  <si>
    <t>Nová náplň pro okruh ledové plochy, glykol</t>
  </si>
  <si>
    <t>Rekonstrukce LP</t>
  </si>
  <si>
    <t>Rekonstrukce ledové plochy na ZS</t>
  </si>
  <si>
    <t>10.01-17</t>
  </si>
  <si>
    <t>2x teplotní čidlo LP, vč. kabeláže</t>
  </si>
  <si>
    <t>H+H TECHNIKA, spol. s r. o.</t>
  </si>
  <si>
    <t>49436686</t>
  </si>
  <si>
    <t>CZ49436686</t>
  </si>
  <si>
    <t>Čechyně 182, 683 01 Rousínov</t>
  </si>
  <si>
    <t>Ing- Jan Doležal</t>
  </si>
  <si>
    <t xml:space="preserve">Rousínově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</si>
</sst>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d/m/yyyy;@"/>
    <numFmt numFmtId="213" formatCode="#,##0.00\ [$Kč-405];[Red]\-#,##0.00\ [$Kč-405]"/>
    <numFmt numFmtId="214" formatCode="#,##0\ [$Kč-405];[Red]\-#,##0\ [$Kč-405]"/>
    <numFmt numFmtId="215" formatCode="#,##0.00&quot; [ sada ]&quot;"/>
    <numFmt numFmtId="216" formatCode="0.000"/>
    <numFmt numFmtId="217" formatCode="#,##0.00\ [$kg-405];[Red]\-#,##0.00\ [$Kg-405]"/>
    <numFmt numFmtId="218" formatCode="#,##0.00&quot; [ l ]&quot;"/>
    <numFmt numFmtId="219" formatCode="#,##0.00&quot; [ ks]&quot;"/>
    <numFmt numFmtId="220" formatCode="#,##0.00\ [$kg-405];[Red]\-#,##0.00\ [$kg-405]"/>
    <numFmt numFmtId="221" formatCode="#,##0.00&quot; [ m ]&quot;"/>
  </numFmts>
  <fonts count="15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sz val="10"/>
      <color indexed="9"/>
      <name val="Arial Black"/>
      <family val="2"/>
      <charset val="238"/>
    </font>
    <font>
      <b/>
      <sz val="8"/>
      <name val="Arial CE"/>
      <family val="2"/>
      <charset val="238"/>
    </font>
    <font>
      <b/>
      <sz val="8"/>
      <color indexed="17"/>
      <name val="Arial Black"/>
      <family val="2"/>
      <charset val="238"/>
    </font>
    <font>
      <b/>
      <sz val="11"/>
      <name val="Arial CE"/>
      <family val="2"/>
      <charset val="238"/>
    </font>
    <font>
      <b/>
      <sz val="8"/>
      <color indexed="17"/>
      <name val="Arial CE"/>
      <family val="2"/>
      <charset val="238"/>
    </font>
    <font>
      <b/>
      <sz val="11"/>
      <color indexed="1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i/>
      <u val="double"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i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b/>
      <sz val="9"/>
      <color theme="0"/>
      <name val="Arial CE"/>
      <family val="2"/>
      <charset val="238"/>
    </font>
    <font>
      <b/>
      <i/>
      <sz val="9"/>
      <color theme="0"/>
      <name val="Arial CE"/>
      <family val="2"/>
      <charset val="238"/>
    </font>
    <font>
      <b/>
      <i/>
      <sz val="8"/>
      <color theme="0"/>
      <name val="Arial CE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53"/>
        <bgColor indexed="5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9"/>
      </patternFill>
    </fill>
    <fill>
      <patternFill patternType="solid">
        <fgColor indexed="12"/>
        <bgColor indexed="39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</borders>
  <cellStyleXfs count="803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6" borderId="0" applyNumberFormat="0" applyBorder="0" applyAlignment="0" applyProtection="0"/>
    <xf numFmtId="0" fontId="111" fillId="47" borderId="0" applyNumberFormat="0" applyBorder="0" applyAlignment="0" applyProtection="0"/>
    <xf numFmtId="0" fontId="84" fillId="39" borderId="0" applyNumberFormat="0" applyBorder="0" applyAlignment="0" applyProtection="0"/>
    <xf numFmtId="0" fontId="84" fillId="0" borderId="0" applyNumberFormat="0" applyFill="0" applyBorder="0" applyAlignment="0" applyProtection="0"/>
    <xf numFmtId="0" fontId="135" fillId="48" borderId="0" applyNumberFormat="0" applyBorder="0" applyAlignment="0" applyProtection="0"/>
    <xf numFmtId="0" fontId="123" fillId="49" borderId="0" applyNumberFormat="0" applyBorder="0" applyAlignment="0" applyProtection="0"/>
    <xf numFmtId="0" fontId="136" fillId="0" borderId="0" applyNumberFormat="0" applyFill="0" applyBorder="0" applyAlignment="0" applyProtection="0"/>
    <xf numFmtId="0" fontId="137" fillId="50" borderId="0" applyNumberFormat="0" applyBorder="0" applyAlignment="0" applyProtection="0"/>
    <xf numFmtId="0" fontId="138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51" borderId="0" applyNumberFormat="0" applyBorder="0" applyAlignment="0" applyProtection="0"/>
    <xf numFmtId="0" fontId="141" fillId="51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7" borderId="0" applyNumberFormat="0" applyBorder="0" applyAlignment="0" applyProtection="0"/>
    <xf numFmtId="0" fontId="34" fillId="52" borderId="0" applyNumberFormat="0" applyBorder="0" applyAlignment="0" applyProtection="0"/>
    <xf numFmtId="0" fontId="34" fillId="0" borderId="0" applyNumberFormat="0" applyFill="0" applyBorder="0" applyAlignment="0" applyProtection="0"/>
    <xf numFmtId="0" fontId="142" fillId="53" borderId="0" applyNumberFormat="0" applyBorder="0" applyAlignment="0" applyProtection="0"/>
    <xf numFmtId="0" fontId="55" fillId="49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5" fillId="51" borderId="0" applyNumberFormat="0" applyBorder="0" applyAlignment="0" applyProtection="0"/>
    <xf numFmtId="0" fontId="146" fillId="51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6" fontId="21" fillId="0" borderId="0" applyFont="0" applyFill="0" applyBorder="0" applyAlignment="0" applyProtection="0"/>
    <xf numFmtId="8" fontId="2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1" xfId="1" applyFont="1" applyFill="1" applyBorder="1"/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2" fillId="0" borderId="10" xfId="1" applyBorder="1" applyAlignment="1">
      <alignment horizontal="right"/>
    </xf>
    <xf numFmtId="49" fontId="7" fillId="0" borderId="0" xfId="1" applyNumberFormat="1" applyFont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Border="1" applyAlignment="1">
      <alignment horizontal="right" vertical="center"/>
    </xf>
    <xf numFmtId="0" fontId="2" fillId="0" borderId="7" xfId="1" applyBorder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/>
    <xf numFmtId="0" fontId="7" fillId="0" borderId="10" xfId="1" applyFont="1" applyBorder="1"/>
    <xf numFmtId="0" fontId="7" fillId="0" borderId="8" xfId="1" applyFont="1" applyBorder="1" applyAlignment="1">
      <alignment horizontal="right"/>
    </xf>
    <xf numFmtId="0" fontId="2" fillId="0" borderId="0" xfId="1" applyAlignment="1">
      <alignment horizontal="center"/>
    </xf>
    <xf numFmtId="0" fontId="2" fillId="0" borderId="21" xfId="1" applyBorder="1"/>
    <xf numFmtId="0" fontId="2" fillId="0" borderId="22" xfId="1" applyBorder="1"/>
    <xf numFmtId="0" fontId="2" fillId="0" borderId="23" xfId="1" applyBorder="1" applyAlignment="1">
      <alignment horizontal="right"/>
    </xf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49" fontId="7" fillId="33" borderId="10" xfId="1" applyNumberFormat="1" applyFont="1" applyFill="1" applyBorder="1" applyAlignment="1">
      <alignment horizontal="right" vertical="center"/>
    </xf>
    <xf numFmtId="49" fontId="7" fillId="33" borderId="0" xfId="1" applyNumberFormat="1" applyFont="1" applyFill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7" fillId="33" borderId="10" xfId="1" applyFont="1" applyFill="1" applyBorder="1" applyAlignment="1">
      <alignment vertical="top"/>
    </xf>
    <xf numFmtId="212" fontId="7" fillId="33" borderId="10" xfId="1" applyNumberFormat="1" applyFont="1" applyFill="1" applyBorder="1" applyAlignment="1">
      <alignment horizontal="center" vertical="top"/>
    </xf>
    <xf numFmtId="0" fontId="111" fillId="0" borderId="0" xfId="770" applyFont="1"/>
    <xf numFmtId="0" fontId="13" fillId="0" borderId="0" xfId="770"/>
    <xf numFmtId="0" fontId="11" fillId="0" borderId="0" xfId="770" applyFont="1" applyAlignment="1">
      <alignment horizontal="justify"/>
    </xf>
    <xf numFmtId="0" fontId="14" fillId="0" borderId="0" xfId="770" applyFont="1" applyAlignment="1">
      <alignment horizontal="justify"/>
    </xf>
    <xf numFmtId="0" fontId="11" fillId="0" borderId="0" xfId="770" applyFont="1" applyAlignment="1">
      <alignment horizontal="right"/>
    </xf>
    <xf numFmtId="0" fontId="115" fillId="0" borderId="0" xfId="770" applyFont="1" applyAlignment="1">
      <alignment horizontal="center"/>
    </xf>
    <xf numFmtId="0" fontId="14" fillId="0" borderId="0" xfId="770" applyFont="1" applyAlignment="1">
      <alignment horizontal="left"/>
    </xf>
    <xf numFmtId="0" fontId="116" fillId="0" borderId="0" xfId="770" applyFont="1" applyAlignment="1">
      <alignment horizontal="left"/>
    </xf>
    <xf numFmtId="0" fontId="117" fillId="0" borderId="0" xfId="770" applyFont="1" applyAlignment="1">
      <alignment horizontal="left"/>
    </xf>
    <xf numFmtId="0" fontId="11" fillId="15" borderId="0" xfId="770" applyFont="1" applyFill="1"/>
    <xf numFmtId="0" fontId="113" fillId="15" borderId="0" xfId="770" applyFont="1" applyFill="1" applyAlignment="1">
      <alignment horizontal="center" wrapText="1"/>
    </xf>
    <xf numFmtId="0" fontId="113" fillId="15" borderId="0" xfId="770" applyFont="1" applyFill="1" applyAlignment="1">
      <alignment horizontal="center"/>
    </xf>
    <xf numFmtId="0" fontId="113" fillId="15" borderId="0" xfId="770" applyFont="1" applyFill="1" applyAlignment="1">
      <alignment horizontal="right"/>
    </xf>
    <xf numFmtId="0" fontId="14" fillId="15" borderId="0" xfId="770" applyFont="1" applyFill="1" applyAlignment="1">
      <alignment horizontal="center"/>
    </xf>
    <xf numFmtId="0" fontId="118" fillId="15" borderId="0" xfId="770" applyFont="1" applyFill="1" applyAlignment="1">
      <alignment horizontal="right"/>
    </xf>
    <xf numFmtId="0" fontId="119" fillId="15" borderId="0" xfId="770" applyFont="1" applyFill="1" applyAlignment="1">
      <alignment horizontal="center"/>
    </xf>
    <xf numFmtId="0" fontId="120" fillId="0" borderId="0" xfId="770" applyFont="1"/>
    <xf numFmtId="0" fontId="113" fillId="0" borderId="0" xfId="770" applyFont="1"/>
    <xf numFmtId="0" fontId="113" fillId="0" borderId="0" xfId="770" applyFont="1" applyAlignment="1">
      <alignment horizontal="right"/>
    </xf>
    <xf numFmtId="0" fontId="121" fillId="0" borderId="0" xfId="770" applyFont="1" applyAlignment="1">
      <alignment horizontal="center"/>
    </xf>
    <xf numFmtId="0" fontId="14" fillId="0" borderId="0" xfId="770" applyFont="1"/>
    <xf numFmtId="0" fontId="14" fillId="39" borderId="0" xfId="770" applyFont="1" applyFill="1"/>
    <xf numFmtId="0" fontId="113" fillId="39" borderId="0" xfId="770" applyFont="1" applyFill="1" applyAlignment="1">
      <alignment horizontal="center"/>
    </xf>
    <xf numFmtId="0" fontId="14" fillId="39" borderId="0" xfId="770" applyFont="1" applyFill="1" applyAlignment="1">
      <alignment horizontal="center"/>
    </xf>
    <xf numFmtId="0" fontId="118" fillId="39" borderId="0" xfId="770" applyFont="1" applyFill="1" applyAlignment="1">
      <alignment horizontal="right"/>
    </xf>
    <xf numFmtId="214" fontId="118" fillId="39" borderId="0" xfId="770" applyNumberFormat="1" applyFont="1" applyFill="1" applyAlignment="1">
      <alignment horizontal="center"/>
    </xf>
    <xf numFmtId="0" fontId="113" fillId="39" borderId="0" xfId="770" applyFont="1" applyFill="1" applyAlignment="1">
      <alignment wrapText="1"/>
    </xf>
    <xf numFmtId="214" fontId="119" fillId="39" borderId="0" xfId="770" applyNumberFormat="1" applyFont="1" applyFill="1" applyAlignment="1">
      <alignment horizontal="right"/>
    </xf>
    <xf numFmtId="0" fontId="119" fillId="39" borderId="0" xfId="770" applyFont="1" applyFill="1" applyAlignment="1">
      <alignment wrapText="1"/>
    </xf>
    <xf numFmtId="0" fontId="119" fillId="39" borderId="0" xfId="770" applyFont="1" applyFill="1" applyAlignment="1">
      <alignment horizontal="center"/>
    </xf>
    <xf numFmtId="0" fontId="119" fillId="39" borderId="0" xfId="770" applyFont="1" applyFill="1" applyAlignment="1">
      <alignment horizontal="right"/>
    </xf>
    <xf numFmtId="0" fontId="113" fillId="39" borderId="0" xfId="770" applyFont="1" applyFill="1"/>
    <xf numFmtId="214" fontId="122" fillId="39" borderId="0" xfId="770" applyNumberFormat="1" applyFont="1" applyFill="1" applyAlignment="1">
      <alignment horizontal="right"/>
    </xf>
    <xf numFmtId="0" fontId="11" fillId="0" borderId="0" xfId="770" applyFont="1" applyAlignment="1">
      <alignment horizontal="left"/>
    </xf>
    <xf numFmtId="0" fontId="11" fillId="0" borderId="0" xfId="770" applyFont="1" applyAlignment="1">
      <alignment horizontal="left" wrapText="1"/>
    </xf>
    <xf numFmtId="0" fontId="115" fillId="0" borderId="0" xfId="770" applyFont="1" applyAlignment="1">
      <alignment horizontal="right"/>
    </xf>
    <xf numFmtId="0" fontId="113" fillId="39" borderId="56" xfId="770" applyFont="1" applyFill="1" applyBorder="1"/>
    <xf numFmtId="0" fontId="113" fillId="39" borderId="56" xfId="770" applyFont="1" applyFill="1" applyBorder="1" applyAlignment="1">
      <alignment horizontal="center" wrapText="1"/>
    </xf>
    <xf numFmtId="0" fontId="14" fillId="39" borderId="56" xfId="770" applyFont="1" applyFill="1" applyBorder="1" applyAlignment="1">
      <alignment horizontal="center"/>
    </xf>
    <xf numFmtId="0" fontId="118" fillId="39" borderId="56" xfId="770" applyFont="1" applyFill="1" applyBorder="1" applyAlignment="1">
      <alignment horizontal="center"/>
    </xf>
    <xf numFmtId="0" fontId="119" fillId="39" borderId="56" xfId="770" applyFont="1" applyFill="1" applyBorder="1" applyAlignment="1">
      <alignment horizontal="center" wrapText="1"/>
    </xf>
    <xf numFmtId="0" fontId="113" fillId="39" borderId="56" xfId="770" applyFont="1" applyFill="1" applyBorder="1" applyAlignment="1">
      <alignment horizontal="center"/>
    </xf>
    <xf numFmtId="0" fontId="113" fillId="39" borderId="56" xfId="770" applyFont="1" applyFill="1" applyBorder="1" applyAlignment="1">
      <alignment horizontal="right"/>
    </xf>
    <xf numFmtId="0" fontId="118" fillId="39" borderId="56" xfId="770" applyFont="1" applyFill="1" applyBorder="1" applyAlignment="1">
      <alignment horizontal="right"/>
    </xf>
    <xf numFmtId="0" fontId="119" fillId="39" borderId="56" xfId="770" applyFont="1" applyFill="1" applyBorder="1" applyAlignment="1">
      <alignment horizontal="center"/>
    </xf>
    <xf numFmtId="0" fontId="123" fillId="0" borderId="56" xfId="770" applyFont="1" applyBorder="1"/>
    <xf numFmtId="0" fontId="124" fillId="0" borderId="56" xfId="770" applyFont="1" applyBorder="1" applyAlignment="1">
      <alignment horizontal="center" wrapText="1"/>
    </xf>
    <xf numFmtId="0" fontId="124" fillId="0" borderId="56" xfId="770" applyFont="1" applyBorder="1" applyAlignment="1">
      <alignment horizontal="center"/>
    </xf>
    <xf numFmtId="0" fontId="124" fillId="0" borderId="56" xfId="770" applyFont="1" applyBorder="1" applyAlignment="1">
      <alignment horizontal="right"/>
    </xf>
    <xf numFmtId="0" fontId="120" fillId="0" borderId="56" xfId="770" applyFont="1" applyBorder="1" applyAlignment="1">
      <alignment horizontal="center"/>
    </xf>
    <xf numFmtId="0" fontId="125" fillId="0" borderId="56" xfId="770" applyFont="1" applyBorder="1" applyAlignment="1">
      <alignment horizontal="right"/>
    </xf>
    <xf numFmtId="0" fontId="126" fillId="0" borderId="56" xfId="770" applyFont="1" applyBorder="1" applyAlignment="1">
      <alignment horizontal="center"/>
    </xf>
    <xf numFmtId="0" fontId="11" fillId="0" borderId="0" xfId="770" applyFont="1"/>
    <xf numFmtId="213" fontId="127" fillId="40" borderId="0" xfId="770" applyNumberFormat="1" applyFont="1" applyFill="1" applyAlignment="1">
      <alignment horizontal="center"/>
    </xf>
    <xf numFmtId="0" fontId="6" fillId="0" borderId="0" xfId="770" applyFont="1"/>
    <xf numFmtId="49" fontId="128" fillId="41" borderId="0" xfId="770" applyNumberFormat="1" applyFont="1" applyFill="1"/>
    <xf numFmtId="0" fontId="129" fillId="41" borderId="0" xfId="770" applyFont="1" applyFill="1" applyAlignment="1">
      <alignment horizontal="center"/>
    </xf>
    <xf numFmtId="0" fontId="128" fillId="41" borderId="0" xfId="770" applyFont="1" applyFill="1" applyAlignment="1">
      <alignment horizontal="center"/>
    </xf>
    <xf numFmtId="172" fontId="6" fillId="41" borderId="0" xfId="770" applyNumberFormat="1" applyFont="1" applyFill="1"/>
    <xf numFmtId="172" fontId="130" fillId="41" borderId="0" xfId="770" applyNumberFormat="1" applyFont="1" applyFill="1" applyAlignment="1">
      <alignment horizontal="right"/>
    </xf>
    <xf numFmtId="172" fontId="128" fillId="41" borderId="0" xfId="770" applyNumberFormat="1" applyFont="1" applyFill="1"/>
    <xf numFmtId="49" fontId="113" fillId="0" borderId="0" xfId="770" applyNumberFormat="1" applyFont="1"/>
    <xf numFmtId="0" fontId="86" fillId="0" borderId="0" xfId="770" applyFont="1" applyAlignment="1">
      <alignment horizontal="center"/>
    </xf>
    <xf numFmtId="0" fontId="113" fillId="0" borderId="0" xfId="770" applyFont="1" applyAlignment="1">
      <alignment horizontal="center"/>
    </xf>
    <xf numFmtId="172" fontId="14" fillId="0" borderId="0" xfId="770" applyNumberFormat="1" applyFont="1"/>
    <xf numFmtId="172" fontId="118" fillId="0" borderId="0" xfId="770" applyNumberFormat="1" applyFont="1" applyAlignment="1">
      <alignment horizontal="right"/>
    </xf>
    <xf numFmtId="172" fontId="113" fillId="0" borderId="0" xfId="770" applyNumberFormat="1" applyFont="1"/>
    <xf numFmtId="172" fontId="113" fillId="42" borderId="0" xfId="770" applyNumberFormat="1" applyFont="1" applyFill="1"/>
    <xf numFmtId="0" fontId="13" fillId="0" borderId="0" xfId="770" applyAlignment="1">
      <alignment horizontal="justify"/>
    </xf>
    <xf numFmtId="49" fontId="113" fillId="0" borderId="0" xfId="770" applyNumberFormat="1" applyFont="1" applyAlignment="1">
      <alignment horizontal="justify"/>
    </xf>
    <xf numFmtId="216" fontId="113" fillId="44" borderId="0" xfId="770" applyNumberFormat="1" applyFont="1" applyFill="1" applyAlignment="1">
      <alignment horizontal="center"/>
    </xf>
    <xf numFmtId="217" fontId="113" fillId="0" borderId="0" xfId="770" applyNumberFormat="1" applyFont="1" applyAlignment="1">
      <alignment horizontal="justify"/>
    </xf>
    <xf numFmtId="172" fontId="14" fillId="39" borderId="0" xfId="770" applyNumberFormat="1" applyFont="1" applyFill="1" applyAlignment="1">
      <alignment horizontal="justify"/>
    </xf>
    <xf numFmtId="172" fontId="113" fillId="39" borderId="0" xfId="770" applyNumberFormat="1" applyFont="1" applyFill="1" applyAlignment="1">
      <alignment horizontal="justify"/>
    </xf>
    <xf numFmtId="172" fontId="119" fillId="0" borderId="0" xfId="770" applyNumberFormat="1" applyFont="1" applyAlignment="1">
      <alignment horizontal="right"/>
    </xf>
    <xf numFmtId="218" fontId="86" fillId="43" borderId="0" xfId="770" applyNumberFormat="1" applyFont="1" applyFill="1" applyAlignment="1">
      <alignment horizontal="center"/>
    </xf>
    <xf numFmtId="49" fontId="113" fillId="38" borderId="0" xfId="770" applyNumberFormat="1" applyFont="1" applyFill="1"/>
    <xf numFmtId="0" fontId="86" fillId="38" borderId="0" xfId="770" applyFont="1" applyFill="1" applyAlignment="1">
      <alignment horizontal="center"/>
    </xf>
    <xf numFmtId="0" fontId="113" fillId="38" borderId="0" xfId="770" applyFont="1" applyFill="1" applyAlignment="1">
      <alignment horizontal="center"/>
    </xf>
    <xf numFmtId="172" fontId="14" fillId="38" borderId="0" xfId="770" applyNumberFormat="1" applyFont="1" applyFill="1"/>
    <xf numFmtId="172" fontId="118" fillId="38" borderId="0" xfId="770" applyNumberFormat="1" applyFont="1" applyFill="1" applyAlignment="1">
      <alignment horizontal="right"/>
    </xf>
    <xf numFmtId="172" fontId="113" fillId="38" borderId="0" xfId="770" applyNumberFormat="1" applyFont="1" applyFill="1"/>
    <xf numFmtId="172" fontId="119" fillId="38" borderId="0" xfId="770" applyNumberFormat="1" applyFont="1" applyFill="1"/>
    <xf numFmtId="0" fontId="14" fillId="0" borderId="0" xfId="770" applyFont="1" applyAlignment="1">
      <alignment horizontal="left" vertical="center" wrapText="1"/>
    </xf>
    <xf numFmtId="216" fontId="113" fillId="0" borderId="0" xfId="770" applyNumberFormat="1" applyFont="1" applyAlignment="1">
      <alignment horizontal="center"/>
    </xf>
    <xf numFmtId="172" fontId="14" fillId="0" borderId="0" xfId="770" applyNumberFormat="1" applyFont="1" applyAlignment="1">
      <alignment horizontal="justify"/>
    </xf>
    <xf numFmtId="172" fontId="113" fillId="0" borderId="0" xfId="770" applyNumberFormat="1" applyFont="1" applyAlignment="1">
      <alignment horizontal="justify"/>
    </xf>
    <xf numFmtId="0" fontId="29" fillId="0" borderId="0" xfId="770" applyFont="1" applyAlignment="1">
      <alignment horizontal="center"/>
    </xf>
    <xf numFmtId="0" fontId="131" fillId="0" borderId="56" xfId="770" applyFont="1" applyBorder="1" applyAlignment="1">
      <alignment horizontal="center" wrapText="1"/>
    </xf>
    <xf numFmtId="213" fontId="127" fillId="23" borderId="0" xfId="770" applyNumberFormat="1" applyFont="1" applyFill="1" applyAlignment="1">
      <alignment horizontal="center"/>
    </xf>
    <xf numFmtId="172" fontId="119" fillId="0" borderId="0" xfId="770" applyNumberFormat="1" applyFont="1"/>
    <xf numFmtId="0" fontId="113" fillId="38" borderId="0" xfId="770" applyFont="1" applyFill="1"/>
    <xf numFmtId="172" fontId="14" fillId="38" borderId="0" xfId="770" applyNumberFormat="1" applyFont="1" applyFill="1" applyAlignment="1">
      <alignment horizontal="right"/>
    </xf>
    <xf numFmtId="172" fontId="118" fillId="38" borderId="0" xfId="770" applyNumberFormat="1" applyFont="1" applyFill="1"/>
    <xf numFmtId="0" fontId="127" fillId="38" borderId="0" xfId="770" applyFont="1" applyFill="1" applyAlignment="1">
      <alignment wrapText="1"/>
    </xf>
    <xf numFmtId="0" fontId="127" fillId="0" borderId="0" xfId="770" applyFont="1" applyAlignment="1">
      <alignment wrapText="1"/>
    </xf>
    <xf numFmtId="172" fontId="14" fillId="0" borderId="0" xfId="770" applyNumberFormat="1" applyFont="1" applyAlignment="1">
      <alignment horizontal="right"/>
    </xf>
    <xf numFmtId="172" fontId="118" fillId="0" borderId="0" xfId="770" applyNumberFormat="1" applyFont="1"/>
    <xf numFmtId="0" fontId="31" fillId="0" borderId="0" xfId="770" applyFont="1" applyAlignment="1">
      <alignment horizontal="left" wrapText="1"/>
    </xf>
    <xf numFmtId="172" fontId="132" fillId="0" borderId="0" xfId="770" applyNumberFormat="1" applyFont="1"/>
    <xf numFmtId="0" fontId="86" fillId="0" borderId="0" xfId="770" applyFont="1" applyAlignment="1">
      <alignment horizontal="left" wrapText="1"/>
    </xf>
    <xf numFmtId="172" fontId="124" fillId="0" borderId="0" xfId="770" applyNumberFormat="1" applyFont="1"/>
    <xf numFmtId="49" fontId="124" fillId="0" borderId="0" xfId="770" applyNumberFormat="1" applyFont="1"/>
    <xf numFmtId="0" fontId="131" fillId="0" borderId="0" xfId="770" applyFont="1" applyAlignment="1">
      <alignment horizontal="center"/>
    </xf>
    <xf numFmtId="0" fontId="124" fillId="0" borderId="0" xfId="770" applyFont="1" applyAlignment="1">
      <alignment horizontal="center"/>
    </xf>
    <xf numFmtId="172" fontId="120" fillId="0" borderId="0" xfId="770" applyNumberFormat="1" applyFont="1"/>
    <xf numFmtId="172" fontId="125" fillId="0" borderId="0" xfId="770" applyNumberFormat="1" applyFont="1" applyAlignment="1">
      <alignment horizontal="right"/>
    </xf>
    <xf numFmtId="172" fontId="126" fillId="0" borderId="0" xfId="770" applyNumberFormat="1" applyFont="1"/>
    <xf numFmtId="0" fontId="133" fillId="38" borderId="0" xfId="770" applyFont="1" applyFill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34" fillId="0" borderId="0" xfId="770" applyFont="1" applyAlignment="1">
      <alignment horizontal="right"/>
    </xf>
    <xf numFmtId="0" fontId="134" fillId="0" borderId="0" xfId="770" applyFont="1"/>
    <xf numFmtId="172" fontId="148" fillId="41" borderId="0" xfId="770" applyNumberFormat="1" applyFont="1" applyFill="1"/>
    <xf numFmtId="172" fontId="149" fillId="38" borderId="0" xfId="770" applyNumberFormat="1" applyFont="1" applyFill="1"/>
    <xf numFmtId="0" fontId="14" fillId="0" borderId="0" xfId="770" applyFont="1" applyAlignment="1">
      <alignment wrapText="1"/>
    </xf>
    <xf numFmtId="215" fontId="86" fillId="0" borderId="0" xfId="770" applyNumberFormat="1" applyFont="1" applyAlignment="1">
      <alignment horizontal="center"/>
    </xf>
    <xf numFmtId="203" fontId="113" fillId="0" borderId="0" xfId="770" applyNumberFormat="1" applyFont="1" applyAlignment="1">
      <alignment horizontal="center"/>
    </xf>
    <xf numFmtId="218" fontId="86" fillId="0" borderId="0" xfId="770" applyNumberFormat="1" applyFont="1" applyAlignment="1">
      <alignment horizontal="center"/>
    </xf>
    <xf numFmtId="221" fontId="86" fillId="0" borderId="0" xfId="770" applyNumberFormat="1" applyFont="1" applyAlignment="1">
      <alignment horizontal="center"/>
    </xf>
    <xf numFmtId="220" fontId="113" fillId="0" borderId="0" xfId="770" applyNumberFormat="1" applyFont="1" applyAlignment="1">
      <alignment horizontal="center"/>
    </xf>
    <xf numFmtId="219" fontId="86" fillId="0" borderId="0" xfId="770" applyNumberFormat="1" applyFont="1" applyAlignment="1">
      <alignment horizontal="center"/>
    </xf>
    <xf numFmtId="0" fontId="31" fillId="0" borderId="0" xfId="770" applyFont="1"/>
    <xf numFmtId="49" fontId="31" fillId="0" borderId="0" xfId="770" applyNumberFormat="1" applyFont="1" applyAlignment="1">
      <alignment horizontal="left" vertical="center"/>
    </xf>
    <xf numFmtId="49" fontId="31" fillId="0" borderId="0" xfId="770" applyNumberFormat="1" applyFont="1"/>
    <xf numFmtId="49" fontId="86" fillId="0" borderId="0" xfId="770" applyNumberFormat="1" applyFont="1"/>
    <xf numFmtId="172" fontId="113" fillId="54" borderId="0" xfId="770" applyNumberFormat="1" applyFont="1" applyFill="1"/>
    <xf numFmtId="172" fontId="119" fillId="54" borderId="0" xfId="770" applyNumberFormat="1" applyFont="1" applyFill="1" applyAlignment="1">
      <alignment horizontal="right"/>
    </xf>
    <xf numFmtId="213" fontId="134" fillId="0" borderId="0" xfId="770" applyNumberFormat="1" applyFont="1"/>
    <xf numFmtId="49" fontId="7" fillId="33" borderId="10" xfId="1" applyNumberFormat="1" applyFont="1" applyFill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33" borderId="6" xfId="1" applyNumberFormat="1" applyFont="1" applyFill="1" applyBorder="1" applyAlignment="1">
      <alignment horizontal="left" vertical="center"/>
    </xf>
    <xf numFmtId="49" fontId="7" fillId="33" borderId="0" xfId="1" applyNumberFormat="1" applyFont="1" applyFill="1" applyAlignment="1">
      <alignment horizontal="left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35" borderId="15" xfId="1" applyNumberFormat="1" applyFont="1" applyFill="1" applyBorder="1" applyAlignment="1">
      <alignment horizontal="right" vertical="center"/>
    </xf>
    <xf numFmtId="4" fontId="9" fillId="35" borderId="16" xfId="1" applyNumberFormat="1" applyFont="1" applyFill="1" applyBorder="1" applyAlignment="1">
      <alignment horizontal="right" vertical="center"/>
    </xf>
    <xf numFmtId="4" fontId="9" fillId="35" borderId="17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" fontId="8" fillId="37" borderId="15" xfId="1" applyNumberFormat="1" applyFont="1" applyFill="1" applyBorder="1" applyAlignment="1">
      <alignment horizontal="right" vertical="center"/>
    </xf>
    <xf numFmtId="4" fontId="8" fillId="37" borderId="16" xfId="1" applyNumberFormat="1" applyFont="1" applyFill="1" applyBorder="1" applyAlignment="1">
      <alignment horizontal="right" vertical="center"/>
    </xf>
    <xf numFmtId="4" fontId="8" fillId="37" borderId="17" xfId="1" applyNumberFormat="1" applyFont="1" applyFill="1" applyBorder="1" applyAlignment="1">
      <alignment horizontal="righ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Alignment="1">
      <alignment horizontal="right" vertical="center"/>
    </xf>
    <xf numFmtId="2" fontId="110" fillId="0" borderId="0" xfId="1" applyNumberFormat="1" applyFont="1" applyAlignment="1">
      <alignment horizontal="right" vertical="center"/>
    </xf>
    <xf numFmtId="0" fontId="2" fillId="0" borderId="18" xfId="1" applyBorder="1" applyAlignment="1">
      <alignment horizontal="center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4" fontId="9" fillId="34" borderId="18" xfId="1" applyNumberFormat="1" applyFont="1" applyFill="1" applyBorder="1" applyAlignment="1">
      <alignment horizontal="center" vertical="center"/>
    </xf>
    <xf numFmtId="4" fontId="9" fillId="34" borderId="20" xfId="1" applyNumberFormat="1" applyFont="1" applyFill="1" applyBorder="1" applyAlignment="1">
      <alignment horizontal="center" vertical="center"/>
    </xf>
    <xf numFmtId="4" fontId="9" fillId="34" borderId="19" xfId="1" applyNumberFormat="1" applyFont="1" applyFill="1" applyBorder="1" applyAlignment="1">
      <alignment horizontal="center" vertical="center"/>
    </xf>
    <xf numFmtId="0" fontId="112" fillId="38" borderId="0" xfId="770" applyFont="1" applyFill="1" applyAlignment="1">
      <alignment horizontal="center"/>
    </xf>
    <xf numFmtId="0" fontId="14" fillId="0" borderId="0" xfId="770" applyFont="1" applyAlignment="1">
      <alignment horizontal="left" vertical="center"/>
    </xf>
    <xf numFmtId="0" fontId="113" fillId="0" borderId="0" xfId="770" applyFont="1" applyAlignment="1">
      <alignment horizontal="left"/>
    </xf>
    <xf numFmtId="0" fontId="113" fillId="0" borderId="0" xfId="770" applyFont="1" applyAlignment="1">
      <alignment horizontal="left" vertical="center" wrapText="1"/>
    </xf>
    <xf numFmtId="0" fontId="114" fillId="0" borderId="0" xfId="770" applyFont="1" applyAlignment="1">
      <alignment horizontal="left" vertical="center"/>
    </xf>
    <xf numFmtId="0" fontId="86" fillId="0" borderId="0" xfId="770" applyFont="1" applyAlignment="1">
      <alignment horizontal="left" vertical="center" wrapText="1"/>
    </xf>
    <xf numFmtId="0" fontId="113" fillId="39" borderId="56" xfId="770" applyFont="1" applyFill="1" applyBorder="1" applyAlignment="1">
      <alignment horizontal="center" wrapText="1"/>
    </xf>
    <xf numFmtId="0" fontId="127" fillId="40" borderId="0" xfId="770" applyFont="1" applyFill="1" applyAlignment="1">
      <alignment horizontal="center" wrapText="1"/>
    </xf>
    <xf numFmtId="0" fontId="147" fillId="41" borderId="0" xfId="770" applyFont="1" applyFill="1" applyAlignment="1">
      <alignment wrapText="1"/>
    </xf>
    <xf numFmtId="0" fontId="128" fillId="42" borderId="0" xfId="770" applyFont="1" applyFill="1" applyAlignment="1">
      <alignment wrapText="1"/>
    </xf>
    <xf numFmtId="0" fontId="113" fillId="0" borderId="0" xfId="770" applyFont="1" applyAlignment="1">
      <alignment wrapText="1"/>
    </xf>
    <xf numFmtId="0" fontId="113" fillId="39" borderId="0" xfId="770" applyFont="1" applyFill="1" applyAlignment="1">
      <alignment wrapText="1"/>
    </xf>
    <xf numFmtId="0" fontId="113" fillId="39" borderId="0" xfId="770" applyFont="1" applyFill="1" applyAlignment="1">
      <alignment horizontal="center" vertical="center"/>
    </xf>
    <xf numFmtId="0" fontId="119" fillId="39" borderId="0" xfId="770" applyFont="1" applyFill="1" applyAlignment="1">
      <alignment horizontal="left" vertical="center"/>
    </xf>
    <xf numFmtId="0" fontId="147" fillId="38" borderId="0" xfId="770" applyFont="1" applyFill="1" applyAlignment="1">
      <alignment wrapText="1"/>
    </xf>
    <xf numFmtId="0" fontId="14" fillId="0" borderId="0" xfId="770" applyFont="1" applyAlignment="1">
      <alignment horizontal="left" vertical="center" wrapText="1"/>
    </xf>
    <xf numFmtId="0" fontId="31" fillId="0" borderId="0" xfId="770" applyFont="1" applyAlignment="1">
      <alignment horizontal="left" vertical="center" wrapText="1"/>
    </xf>
    <xf numFmtId="0" fontId="127" fillId="45" borderId="0" xfId="770" applyFont="1" applyFill="1" applyAlignment="1">
      <alignment horizontal="left" wrapText="1"/>
    </xf>
    <xf numFmtId="49" fontId="31" fillId="0" borderId="0" xfId="770" applyNumberFormat="1" applyFont="1" applyAlignment="1">
      <alignment horizontal="left" vertical="center"/>
    </xf>
    <xf numFmtId="0" fontId="127" fillId="38" borderId="0" xfId="770" applyFont="1" applyFill="1" applyAlignment="1">
      <alignment wrapText="1"/>
    </xf>
  </cellXfs>
  <cellStyles count="803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1 4" xfId="801" xr:uid="{EA993564-FB08-4A45-ABEA-EFDAA3D2FF9D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Q-Sadovky-výkaz-2003-07-01_3 4" xfId="802" xr:uid="{F534758E-8531-4A14-B7BC-74A655CACAFE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336</xdr:row>
      <xdr:rowOff>95250</xdr:rowOff>
    </xdr:from>
    <xdr:to>
      <xdr:col>7</xdr:col>
      <xdr:colOff>123825</xdr:colOff>
      <xdr:row>389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topLeftCell="A4" workbookViewId="0">
      <selection activeCell="P35" sqref="P35"/>
    </sheetView>
  </sheetViews>
  <sheetFormatPr defaultColWidth="9.109375" defaultRowHeight="13.2"/>
  <cols>
    <col min="1" max="6" width="9.109375" style="1"/>
    <col min="7" max="7" width="10.109375" style="1" bestFit="1" customWidth="1"/>
    <col min="8" max="16384" width="9.109375" style="1"/>
  </cols>
  <sheetData>
    <row r="1" spans="1:9" ht="17.399999999999999">
      <c r="A1" s="189" t="s">
        <v>136</v>
      </c>
      <c r="B1" s="190"/>
      <c r="C1" s="190"/>
      <c r="D1" s="190"/>
      <c r="E1" s="190"/>
      <c r="F1" s="190"/>
      <c r="G1" s="190"/>
      <c r="H1" s="190"/>
      <c r="I1" s="191"/>
    </row>
    <row r="2" spans="1:9" ht="15.6">
      <c r="A2" s="3" t="s">
        <v>0</v>
      </c>
      <c r="B2" s="4"/>
      <c r="C2" s="192" t="s">
        <v>141</v>
      </c>
      <c r="D2" s="193"/>
      <c r="E2" s="193"/>
      <c r="F2" s="193"/>
      <c r="G2" s="193"/>
      <c r="H2" s="193"/>
      <c r="I2" s="194"/>
    </row>
    <row r="3" spans="1:9">
      <c r="A3" s="5" t="s">
        <v>11</v>
      </c>
      <c r="B3" s="6"/>
      <c r="C3" s="195" t="s">
        <v>19</v>
      </c>
      <c r="D3" s="196"/>
      <c r="E3" s="196"/>
      <c r="F3" s="196"/>
      <c r="G3" s="196"/>
      <c r="H3" s="196"/>
      <c r="I3" s="197"/>
    </row>
    <row r="4" spans="1:9">
      <c r="A4" s="7" t="s">
        <v>1</v>
      </c>
      <c r="B4" s="8"/>
      <c r="C4" s="9"/>
      <c r="D4" s="9"/>
      <c r="E4" s="10"/>
      <c r="F4" s="48" t="s">
        <v>24</v>
      </c>
      <c r="G4" s="10"/>
      <c r="H4" s="10"/>
      <c r="I4" s="11"/>
    </row>
    <row r="5" spans="1:9">
      <c r="A5" s="12" t="s">
        <v>2</v>
      </c>
      <c r="C5" s="28" t="s">
        <v>17</v>
      </c>
      <c r="D5" s="13"/>
      <c r="E5" s="13"/>
      <c r="F5" s="13"/>
      <c r="G5" s="14" t="s">
        <v>3</v>
      </c>
      <c r="H5" s="28" t="s">
        <v>21</v>
      </c>
      <c r="I5" s="15"/>
    </row>
    <row r="6" spans="1:9">
      <c r="A6" s="16"/>
      <c r="B6" s="13"/>
      <c r="C6" s="28" t="s">
        <v>18</v>
      </c>
      <c r="D6" s="13"/>
      <c r="E6" s="13"/>
      <c r="F6" s="13"/>
      <c r="G6" s="14" t="s">
        <v>4</v>
      </c>
      <c r="H6" s="28" t="s">
        <v>22</v>
      </c>
      <c r="I6" s="15"/>
    </row>
    <row r="7" spans="1:9">
      <c r="A7" s="17"/>
      <c r="B7" s="18" t="s">
        <v>20</v>
      </c>
      <c r="C7" s="29" t="s">
        <v>19</v>
      </c>
      <c r="D7" s="19"/>
      <c r="E7" s="19"/>
      <c r="F7" s="19"/>
      <c r="G7" s="20"/>
      <c r="H7" s="19"/>
      <c r="I7" s="21"/>
    </row>
    <row r="8" spans="1:9">
      <c r="A8" s="12" t="s">
        <v>5</v>
      </c>
      <c r="C8" s="22"/>
      <c r="G8" s="14" t="s">
        <v>3</v>
      </c>
      <c r="H8" s="22"/>
      <c r="I8" s="15"/>
    </row>
    <row r="9" spans="1:9">
      <c r="A9" s="2"/>
      <c r="C9" s="22"/>
      <c r="G9" s="14" t="s">
        <v>4</v>
      </c>
      <c r="H9" s="22"/>
      <c r="I9" s="15"/>
    </row>
    <row r="10" spans="1:9">
      <c r="A10" s="23"/>
      <c r="B10" s="24"/>
      <c r="C10" s="25"/>
      <c r="D10" s="20"/>
      <c r="E10" s="20"/>
      <c r="F10" s="26"/>
      <c r="G10" s="26"/>
      <c r="H10" s="27"/>
      <c r="I10" s="21"/>
    </row>
    <row r="11" spans="1:9">
      <c r="A11" s="12" t="s">
        <v>12</v>
      </c>
      <c r="C11" s="198" t="s">
        <v>144</v>
      </c>
      <c r="D11" s="198"/>
      <c r="E11" s="198"/>
      <c r="F11" s="198"/>
      <c r="G11" s="14" t="s">
        <v>3</v>
      </c>
      <c r="H11" s="54" t="s">
        <v>145</v>
      </c>
      <c r="I11" s="15"/>
    </row>
    <row r="12" spans="1:9">
      <c r="A12" s="16"/>
      <c r="B12" s="13"/>
      <c r="C12" s="199" t="s">
        <v>147</v>
      </c>
      <c r="D12" s="199"/>
      <c r="E12" s="199"/>
      <c r="F12" s="199"/>
      <c r="G12" s="14" t="s">
        <v>4</v>
      </c>
      <c r="H12" s="54" t="s">
        <v>146</v>
      </c>
      <c r="I12" s="15"/>
    </row>
    <row r="13" spans="1:9">
      <c r="A13" s="17"/>
      <c r="B13" s="53"/>
      <c r="C13" s="188"/>
      <c r="D13" s="188"/>
      <c r="E13" s="188"/>
      <c r="F13" s="188"/>
      <c r="G13" s="30"/>
      <c r="H13" s="19"/>
      <c r="I13" s="21"/>
    </row>
    <row r="14" spans="1:9">
      <c r="A14" s="31" t="s">
        <v>6</v>
      </c>
      <c r="B14" s="32"/>
      <c r="C14" s="55" t="s">
        <v>148</v>
      </c>
      <c r="D14" s="56"/>
      <c r="E14" s="33"/>
      <c r="F14" s="33"/>
      <c r="G14" s="34"/>
      <c r="H14" s="33"/>
      <c r="I14" s="35"/>
    </row>
    <row r="15" spans="1:9">
      <c r="A15" s="200" t="s">
        <v>13</v>
      </c>
      <c r="B15" s="201"/>
      <c r="C15" s="201"/>
      <c r="D15" s="202"/>
      <c r="E15" s="202"/>
      <c r="F15" s="203" t="s">
        <v>14</v>
      </c>
      <c r="G15" s="203"/>
      <c r="H15" s="203" t="s">
        <v>15</v>
      </c>
      <c r="I15" s="204"/>
    </row>
    <row r="16" spans="1:9" ht="13.8">
      <c r="A16" s="205" t="s">
        <v>140</v>
      </c>
      <c r="B16" s="206"/>
      <c r="C16" s="206"/>
      <c r="D16" s="206"/>
      <c r="E16" s="207"/>
      <c r="F16" s="208">
        <f>SUM(F17:G22)</f>
        <v>3169833.088</v>
      </c>
      <c r="G16" s="209"/>
      <c r="H16" s="208">
        <f t="shared" ref="H16" si="0">F16*1.21</f>
        <v>3835498.0364799998</v>
      </c>
      <c r="I16" s="210"/>
    </row>
    <row r="17" spans="1:9" ht="13.8">
      <c r="A17" s="211" t="s">
        <v>23</v>
      </c>
      <c r="B17" s="212"/>
      <c r="C17" s="212"/>
      <c r="D17" s="212"/>
      <c r="E17" s="213"/>
      <c r="F17" s="214">
        <f>'5.100 - Technologie chlazení'!N105+'5.100 - Technologie chlazení'!M105</f>
        <v>3169833.088</v>
      </c>
      <c r="G17" s="215"/>
      <c r="H17" s="214">
        <f t="shared" ref="H17" si="1">F17*1.21</f>
        <v>3835498.0364799998</v>
      </c>
      <c r="I17" s="216"/>
    </row>
    <row r="18" spans="1:9" ht="13.8">
      <c r="A18" s="217"/>
      <c r="B18" s="218"/>
      <c r="C18" s="218"/>
      <c r="D18" s="218"/>
      <c r="E18" s="219"/>
      <c r="F18" s="220"/>
      <c r="G18" s="221"/>
      <c r="H18" s="220"/>
      <c r="I18" s="222"/>
    </row>
    <row r="19" spans="1:9" ht="13.8">
      <c r="A19" s="217"/>
      <c r="B19" s="218"/>
      <c r="C19" s="218"/>
      <c r="D19" s="218"/>
      <c r="E19" s="219"/>
      <c r="F19" s="223"/>
      <c r="G19" s="224"/>
      <c r="H19" s="223"/>
      <c r="I19" s="225"/>
    </row>
    <row r="20" spans="1:9" ht="13.8">
      <c r="A20" s="211"/>
      <c r="B20" s="212"/>
      <c r="C20" s="212"/>
      <c r="D20" s="212"/>
      <c r="E20" s="213"/>
      <c r="F20" s="223"/>
      <c r="G20" s="224"/>
      <c r="H20" s="223"/>
      <c r="I20" s="225"/>
    </row>
    <row r="21" spans="1:9" ht="13.8">
      <c r="A21" s="217"/>
      <c r="B21" s="218"/>
      <c r="C21" s="218"/>
      <c r="D21" s="218"/>
      <c r="E21" s="219"/>
      <c r="F21" s="223"/>
      <c r="G21" s="224"/>
      <c r="H21" s="223"/>
      <c r="I21" s="225"/>
    </row>
    <row r="22" spans="1:9" ht="13.8">
      <c r="A22" s="211"/>
      <c r="B22" s="212"/>
      <c r="C22" s="212"/>
      <c r="D22" s="212"/>
      <c r="E22" s="213"/>
      <c r="F22" s="223"/>
      <c r="G22" s="224"/>
      <c r="H22" s="223"/>
      <c r="I22" s="225"/>
    </row>
    <row r="23" spans="1:9" ht="13.8">
      <c r="A23" s="211"/>
      <c r="B23" s="212"/>
      <c r="C23" s="212"/>
      <c r="D23" s="212"/>
      <c r="E23" s="213"/>
      <c r="F23" s="223"/>
      <c r="G23" s="224"/>
      <c r="H23" s="223"/>
      <c r="I23" s="225"/>
    </row>
    <row r="24" spans="1:9" ht="13.8">
      <c r="A24" s="211"/>
      <c r="B24" s="212"/>
      <c r="C24" s="212"/>
      <c r="D24" s="212"/>
      <c r="E24" s="213"/>
      <c r="F24" s="223"/>
      <c r="G24" s="224"/>
      <c r="H24" s="223"/>
      <c r="I24" s="225"/>
    </row>
    <row r="25" spans="1:9" ht="13.8">
      <c r="A25" s="226"/>
      <c r="B25" s="227"/>
      <c r="C25" s="227"/>
      <c r="D25" s="227"/>
      <c r="E25" s="228"/>
      <c r="F25" s="223"/>
      <c r="G25" s="224"/>
      <c r="H25" s="223"/>
      <c r="I25" s="225"/>
    </row>
    <row r="26" spans="1:9" ht="13.8">
      <c r="A26" s="226"/>
      <c r="B26" s="227"/>
      <c r="C26" s="227"/>
      <c r="D26" s="227"/>
      <c r="E26" s="228"/>
      <c r="F26" s="223"/>
      <c r="G26" s="224"/>
      <c r="H26" s="223"/>
      <c r="I26" s="225"/>
    </row>
    <row r="27" spans="1:9" ht="13.8">
      <c r="A27" s="229"/>
      <c r="B27" s="230"/>
      <c r="C27" s="230"/>
      <c r="D27" s="230"/>
      <c r="E27" s="231"/>
      <c r="F27" s="232"/>
      <c r="G27" s="233"/>
      <c r="H27" s="232"/>
      <c r="I27" s="234"/>
    </row>
    <row r="28" spans="1:9" ht="13.8">
      <c r="A28" s="240"/>
      <c r="B28" s="239"/>
      <c r="C28" s="239"/>
      <c r="D28" s="239"/>
      <c r="E28" s="239"/>
      <c r="F28" s="241"/>
      <c r="G28" s="241"/>
      <c r="H28" s="241"/>
      <c r="I28" s="242"/>
    </row>
    <row r="29" spans="1:9" ht="17.399999999999999" thickBot="1">
      <c r="A29" s="49"/>
      <c r="B29" s="50"/>
      <c r="C29" s="50"/>
      <c r="D29" s="50"/>
      <c r="E29" s="51"/>
      <c r="F29" s="243"/>
      <c r="G29" s="244"/>
      <c r="H29" s="244"/>
      <c r="I29" s="52"/>
    </row>
    <row r="30" spans="1:9" ht="14.4" thickBot="1">
      <c r="A30" s="245" t="s">
        <v>16</v>
      </c>
      <c r="B30" s="246"/>
      <c r="C30" s="246"/>
      <c r="D30" s="246"/>
      <c r="E30" s="247"/>
      <c r="F30" s="248">
        <f>SUM(F16)</f>
        <v>3169833.088</v>
      </c>
      <c r="G30" s="249"/>
      <c r="H30" s="250">
        <f>ROUND(SUM(H16),0)</f>
        <v>3835498</v>
      </c>
      <c r="I30" s="249"/>
    </row>
    <row r="31" spans="1:9" ht="13.8">
      <c r="A31" s="235"/>
      <c r="B31" s="236"/>
      <c r="C31" s="236"/>
      <c r="D31" s="236"/>
      <c r="E31" s="236"/>
      <c r="F31" s="237"/>
      <c r="G31" s="237"/>
      <c r="H31" s="237"/>
      <c r="I31" s="238"/>
    </row>
    <row r="32" spans="1:9">
      <c r="A32" s="2"/>
      <c r="I32" s="36"/>
    </row>
    <row r="33" spans="1:9">
      <c r="A33" s="37"/>
      <c r="B33" s="38" t="s">
        <v>7</v>
      </c>
      <c r="C33" s="57" t="s">
        <v>149</v>
      </c>
      <c r="D33" s="57"/>
      <c r="E33" s="38" t="s">
        <v>8</v>
      </c>
      <c r="F33" s="39"/>
      <c r="G33" s="58">
        <v>45868</v>
      </c>
      <c r="H33" s="39"/>
      <c r="I33" s="36"/>
    </row>
    <row r="34" spans="1:9">
      <c r="A34" s="2"/>
      <c r="I34" s="36"/>
    </row>
    <row r="35" spans="1:9" ht="76.2" customHeight="1">
      <c r="A35" s="40"/>
      <c r="B35" s="41"/>
      <c r="C35" s="42"/>
      <c r="D35" s="42"/>
      <c r="E35" s="41"/>
      <c r="F35" s="42"/>
      <c r="G35" s="42"/>
      <c r="H35" s="42"/>
      <c r="I35" s="43"/>
    </row>
    <row r="36" spans="1:9">
      <c r="A36" s="2"/>
      <c r="C36" s="239" t="s">
        <v>9</v>
      </c>
      <c r="D36" s="239"/>
      <c r="G36" s="44" t="s">
        <v>10</v>
      </c>
      <c r="I36" s="36"/>
    </row>
    <row r="37" spans="1:9" ht="13.8" thickBot="1">
      <c r="A37" s="45"/>
      <c r="B37" s="46"/>
      <c r="C37" s="46"/>
      <c r="D37" s="46"/>
      <c r="E37" s="46"/>
      <c r="F37" s="46"/>
      <c r="G37" s="46"/>
      <c r="H37" s="46"/>
      <c r="I37" s="47"/>
    </row>
  </sheetData>
  <mergeCells count="57"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50"/>
  <sheetViews>
    <sheetView topLeftCell="A72" zoomScale="110" zoomScaleNormal="110" zoomScaleSheetLayoutView="100" workbookViewId="0">
      <selection activeCell="S95" sqref="S95"/>
    </sheetView>
  </sheetViews>
  <sheetFormatPr defaultColWidth="11.44140625" defaultRowHeight="12.75" customHeight="1"/>
  <cols>
    <col min="1" max="1" width="1.33203125" style="60" customWidth="1"/>
    <col min="2" max="2" width="7.88671875" style="60" customWidth="1"/>
    <col min="3" max="3" width="34.88671875" style="168" customWidth="1"/>
    <col min="4" max="4" width="4.6640625" style="60" customWidth="1"/>
    <col min="5" max="5" width="8.33203125" style="169" customWidth="1"/>
    <col min="6" max="6" width="10.33203125" style="60" customWidth="1"/>
    <col min="7" max="7" width="1.44140625" style="60" customWidth="1"/>
    <col min="8" max="8" width="11.5546875" style="60" customWidth="1"/>
    <col min="9" max="9" width="9.5546875" style="60" customWidth="1"/>
    <col min="10" max="10" width="11.33203125" style="60" customWidth="1"/>
    <col min="11" max="11" width="12.44140625" style="60" customWidth="1"/>
    <col min="12" max="12" width="11.33203125" style="170" customWidth="1"/>
    <col min="13" max="13" width="14.44140625" style="60" customWidth="1"/>
    <col min="14" max="14" width="15.109375" style="171" customWidth="1"/>
    <col min="15" max="15" width="1.33203125" style="60" customWidth="1"/>
    <col min="16" max="16" width="9.5546875" style="60" customWidth="1"/>
    <col min="17" max="17" width="8.88671875" style="60" customWidth="1"/>
    <col min="18" max="19" width="11.44140625" style="60"/>
    <col min="20" max="20" width="20.5546875" style="60" customWidth="1"/>
    <col min="21" max="21" width="13.33203125" style="60" customWidth="1"/>
    <col min="22" max="255" width="11.44140625" style="60"/>
    <col min="256" max="256" width="1.33203125" style="60" customWidth="1"/>
    <col min="257" max="257" width="7.88671875" style="60" customWidth="1"/>
    <col min="258" max="258" width="34.88671875" style="60" customWidth="1"/>
    <col min="259" max="259" width="4.6640625" style="60" customWidth="1"/>
    <col min="260" max="260" width="8.33203125" style="60" customWidth="1"/>
    <col min="261" max="261" width="10.33203125" style="60" customWidth="1"/>
    <col min="262" max="262" width="1.44140625" style="60" customWidth="1"/>
    <col min="263" max="263" width="11.5546875" style="60" customWidth="1"/>
    <col min="264" max="264" width="9.5546875" style="60" customWidth="1"/>
    <col min="265" max="265" width="11.33203125" style="60" customWidth="1"/>
    <col min="266" max="266" width="12.44140625" style="60" customWidth="1"/>
    <col min="267" max="267" width="11.33203125" style="60" customWidth="1"/>
    <col min="268" max="268" width="14.44140625" style="60" customWidth="1"/>
    <col min="269" max="269" width="15.109375" style="60" customWidth="1"/>
    <col min="270" max="270" width="1.33203125" style="60" customWidth="1"/>
    <col min="271" max="271" width="24" style="60" customWidth="1"/>
    <col min="272" max="272" width="9.5546875" style="60" customWidth="1"/>
    <col min="273" max="273" width="8.88671875" style="60" customWidth="1"/>
    <col min="274" max="275" width="11.44140625" style="60"/>
    <col min="276" max="276" width="20.5546875" style="60" customWidth="1"/>
    <col min="277" max="277" width="13.33203125" style="60" customWidth="1"/>
    <col min="278" max="511" width="11.44140625" style="60"/>
    <col min="512" max="512" width="1.33203125" style="60" customWidth="1"/>
    <col min="513" max="513" width="7.88671875" style="60" customWidth="1"/>
    <col min="514" max="514" width="34.88671875" style="60" customWidth="1"/>
    <col min="515" max="515" width="4.6640625" style="60" customWidth="1"/>
    <col min="516" max="516" width="8.33203125" style="60" customWidth="1"/>
    <col min="517" max="517" width="10.33203125" style="60" customWidth="1"/>
    <col min="518" max="518" width="1.44140625" style="60" customWidth="1"/>
    <col min="519" max="519" width="11.5546875" style="60" customWidth="1"/>
    <col min="520" max="520" width="9.5546875" style="60" customWidth="1"/>
    <col min="521" max="521" width="11.33203125" style="60" customWidth="1"/>
    <col min="522" max="522" width="12.44140625" style="60" customWidth="1"/>
    <col min="523" max="523" width="11.33203125" style="60" customWidth="1"/>
    <col min="524" max="524" width="14.44140625" style="60" customWidth="1"/>
    <col min="525" max="525" width="15.109375" style="60" customWidth="1"/>
    <col min="526" max="526" width="1.33203125" style="60" customWidth="1"/>
    <col min="527" max="527" width="24" style="60" customWidth="1"/>
    <col min="528" max="528" width="9.5546875" style="60" customWidth="1"/>
    <col min="529" max="529" width="8.88671875" style="60" customWidth="1"/>
    <col min="530" max="531" width="11.44140625" style="60"/>
    <col min="532" max="532" width="20.5546875" style="60" customWidth="1"/>
    <col min="533" max="533" width="13.33203125" style="60" customWidth="1"/>
    <col min="534" max="767" width="11.44140625" style="60"/>
    <col min="768" max="768" width="1.33203125" style="60" customWidth="1"/>
    <col min="769" max="769" width="7.88671875" style="60" customWidth="1"/>
    <col min="770" max="770" width="34.88671875" style="60" customWidth="1"/>
    <col min="771" max="771" width="4.6640625" style="60" customWidth="1"/>
    <col min="772" max="772" width="8.33203125" style="60" customWidth="1"/>
    <col min="773" max="773" width="10.33203125" style="60" customWidth="1"/>
    <col min="774" max="774" width="1.44140625" style="60" customWidth="1"/>
    <col min="775" max="775" width="11.5546875" style="60" customWidth="1"/>
    <col min="776" max="776" width="9.5546875" style="60" customWidth="1"/>
    <col min="777" max="777" width="11.33203125" style="60" customWidth="1"/>
    <col min="778" max="778" width="12.44140625" style="60" customWidth="1"/>
    <col min="779" max="779" width="11.33203125" style="60" customWidth="1"/>
    <col min="780" max="780" width="14.44140625" style="60" customWidth="1"/>
    <col min="781" max="781" width="15.109375" style="60" customWidth="1"/>
    <col min="782" max="782" width="1.33203125" style="60" customWidth="1"/>
    <col min="783" max="783" width="24" style="60" customWidth="1"/>
    <col min="784" max="784" width="9.5546875" style="60" customWidth="1"/>
    <col min="785" max="785" width="8.88671875" style="60" customWidth="1"/>
    <col min="786" max="787" width="11.44140625" style="60"/>
    <col min="788" max="788" width="20.5546875" style="60" customWidth="1"/>
    <col min="789" max="789" width="13.33203125" style="60" customWidth="1"/>
    <col min="790" max="1023" width="11.44140625" style="60"/>
    <col min="1024" max="1024" width="1.33203125" style="60" customWidth="1"/>
    <col min="1025" max="1025" width="7.88671875" style="60" customWidth="1"/>
    <col min="1026" max="1026" width="34.88671875" style="60" customWidth="1"/>
    <col min="1027" max="1027" width="4.6640625" style="60" customWidth="1"/>
    <col min="1028" max="1028" width="8.33203125" style="60" customWidth="1"/>
    <col min="1029" max="1029" width="10.33203125" style="60" customWidth="1"/>
    <col min="1030" max="1030" width="1.44140625" style="60" customWidth="1"/>
    <col min="1031" max="1031" width="11.5546875" style="60" customWidth="1"/>
    <col min="1032" max="1032" width="9.5546875" style="60" customWidth="1"/>
    <col min="1033" max="1033" width="11.33203125" style="60" customWidth="1"/>
    <col min="1034" max="1034" width="12.44140625" style="60" customWidth="1"/>
    <col min="1035" max="1035" width="11.33203125" style="60" customWidth="1"/>
    <col min="1036" max="1036" width="14.44140625" style="60" customWidth="1"/>
    <col min="1037" max="1037" width="15.109375" style="60" customWidth="1"/>
    <col min="1038" max="1038" width="1.33203125" style="60" customWidth="1"/>
    <col min="1039" max="1039" width="24" style="60" customWidth="1"/>
    <col min="1040" max="1040" width="9.5546875" style="60" customWidth="1"/>
    <col min="1041" max="1041" width="8.88671875" style="60" customWidth="1"/>
    <col min="1042" max="1043" width="11.44140625" style="60"/>
    <col min="1044" max="1044" width="20.5546875" style="60" customWidth="1"/>
    <col min="1045" max="1045" width="13.33203125" style="60" customWidth="1"/>
    <col min="1046" max="1279" width="11.44140625" style="60"/>
    <col min="1280" max="1280" width="1.33203125" style="60" customWidth="1"/>
    <col min="1281" max="1281" width="7.88671875" style="60" customWidth="1"/>
    <col min="1282" max="1282" width="34.88671875" style="60" customWidth="1"/>
    <col min="1283" max="1283" width="4.6640625" style="60" customWidth="1"/>
    <col min="1284" max="1284" width="8.33203125" style="60" customWidth="1"/>
    <col min="1285" max="1285" width="10.33203125" style="60" customWidth="1"/>
    <col min="1286" max="1286" width="1.44140625" style="60" customWidth="1"/>
    <col min="1287" max="1287" width="11.5546875" style="60" customWidth="1"/>
    <col min="1288" max="1288" width="9.5546875" style="60" customWidth="1"/>
    <col min="1289" max="1289" width="11.33203125" style="60" customWidth="1"/>
    <col min="1290" max="1290" width="12.44140625" style="60" customWidth="1"/>
    <col min="1291" max="1291" width="11.33203125" style="60" customWidth="1"/>
    <col min="1292" max="1292" width="14.44140625" style="60" customWidth="1"/>
    <col min="1293" max="1293" width="15.109375" style="60" customWidth="1"/>
    <col min="1294" max="1294" width="1.33203125" style="60" customWidth="1"/>
    <col min="1295" max="1295" width="24" style="60" customWidth="1"/>
    <col min="1296" max="1296" width="9.5546875" style="60" customWidth="1"/>
    <col min="1297" max="1297" width="8.88671875" style="60" customWidth="1"/>
    <col min="1298" max="1299" width="11.44140625" style="60"/>
    <col min="1300" max="1300" width="20.5546875" style="60" customWidth="1"/>
    <col min="1301" max="1301" width="13.33203125" style="60" customWidth="1"/>
    <col min="1302" max="1535" width="11.44140625" style="60"/>
    <col min="1536" max="1536" width="1.33203125" style="60" customWidth="1"/>
    <col min="1537" max="1537" width="7.88671875" style="60" customWidth="1"/>
    <col min="1538" max="1538" width="34.88671875" style="60" customWidth="1"/>
    <col min="1539" max="1539" width="4.6640625" style="60" customWidth="1"/>
    <col min="1540" max="1540" width="8.33203125" style="60" customWidth="1"/>
    <col min="1541" max="1541" width="10.33203125" style="60" customWidth="1"/>
    <col min="1542" max="1542" width="1.44140625" style="60" customWidth="1"/>
    <col min="1543" max="1543" width="11.5546875" style="60" customWidth="1"/>
    <col min="1544" max="1544" width="9.5546875" style="60" customWidth="1"/>
    <col min="1545" max="1545" width="11.33203125" style="60" customWidth="1"/>
    <col min="1546" max="1546" width="12.44140625" style="60" customWidth="1"/>
    <col min="1547" max="1547" width="11.33203125" style="60" customWidth="1"/>
    <col min="1548" max="1548" width="14.44140625" style="60" customWidth="1"/>
    <col min="1549" max="1549" width="15.109375" style="60" customWidth="1"/>
    <col min="1550" max="1550" width="1.33203125" style="60" customWidth="1"/>
    <col min="1551" max="1551" width="24" style="60" customWidth="1"/>
    <col min="1552" max="1552" width="9.5546875" style="60" customWidth="1"/>
    <col min="1553" max="1553" width="8.88671875" style="60" customWidth="1"/>
    <col min="1554" max="1555" width="11.44140625" style="60"/>
    <col min="1556" max="1556" width="20.5546875" style="60" customWidth="1"/>
    <col min="1557" max="1557" width="13.33203125" style="60" customWidth="1"/>
    <col min="1558" max="1791" width="11.44140625" style="60"/>
    <col min="1792" max="1792" width="1.33203125" style="60" customWidth="1"/>
    <col min="1793" max="1793" width="7.88671875" style="60" customWidth="1"/>
    <col min="1794" max="1794" width="34.88671875" style="60" customWidth="1"/>
    <col min="1795" max="1795" width="4.6640625" style="60" customWidth="1"/>
    <col min="1796" max="1796" width="8.33203125" style="60" customWidth="1"/>
    <col min="1797" max="1797" width="10.33203125" style="60" customWidth="1"/>
    <col min="1798" max="1798" width="1.44140625" style="60" customWidth="1"/>
    <col min="1799" max="1799" width="11.5546875" style="60" customWidth="1"/>
    <col min="1800" max="1800" width="9.5546875" style="60" customWidth="1"/>
    <col min="1801" max="1801" width="11.33203125" style="60" customWidth="1"/>
    <col min="1802" max="1802" width="12.44140625" style="60" customWidth="1"/>
    <col min="1803" max="1803" width="11.33203125" style="60" customWidth="1"/>
    <col min="1804" max="1804" width="14.44140625" style="60" customWidth="1"/>
    <col min="1805" max="1805" width="15.109375" style="60" customWidth="1"/>
    <col min="1806" max="1806" width="1.33203125" style="60" customWidth="1"/>
    <col min="1807" max="1807" width="24" style="60" customWidth="1"/>
    <col min="1808" max="1808" width="9.5546875" style="60" customWidth="1"/>
    <col min="1809" max="1809" width="8.88671875" style="60" customWidth="1"/>
    <col min="1810" max="1811" width="11.44140625" style="60"/>
    <col min="1812" max="1812" width="20.5546875" style="60" customWidth="1"/>
    <col min="1813" max="1813" width="13.33203125" style="60" customWidth="1"/>
    <col min="1814" max="2047" width="11.44140625" style="60"/>
    <col min="2048" max="2048" width="1.33203125" style="60" customWidth="1"/>
    <col min="2049" max="2049" width="7.88671875" style="60" customWidth="1"/>
    <col min="2050" max="2050" width="34.88671875" style="60" customWidth="1"/>
    <col min="2051" max="2051" width="4.6640625" style="60" customWidth="1"/>
    <col min="2052" max="2052" width="8.33203125" style="60" customWidth="1"/>
    <col min="2053" max="2053" width="10.33203125" style="60" customWidth="1"/>
    <col min="2054" max="2054" width="1.44140625" style="60" customWidth="1"/>
    <col min="2055" max="2055" width="11.5546875" style="60" customWidth="1"/>
    <col min="2056" max="2056" width="9.5546875" style="60" customWidth="1"/>
    <col min="2057" max="2057" width="11.33203125" style="60" customWidth="1"/>
    <col min="2058" max="2058" width="12.44140625" style="60" customWidth="1"/>
    <col min="2059" max="2059" width="11.33203125" style="60" customWidth="1"/>
    <col min="2060" max="2060" width="14.44140625" style="60" customWidth="1"/>
    <col min="2061" max="2061" width="15.109375" style="60" customWidth="1"/>
    <col min="2062" max="2062" width="1.33203125" style="60" customWidth="1"/>
    <col min="2063" max="2063" width="24" style="60" customWidth="1"/>
    <col min="2064" max="2064" width="9.5546875" style="60" customWidth="1"/>
    <col min="2065" max="2065" width="8.88671875" style="60" customWidth="1"/>
    <col min="2066" max="2067" width="11.44140625" style="60"/>
    <col min="2068" max="2068" width="20.5546875" style="60" customWidth="1"/>
    <col min="2069" max="2069" width="13.33203125" style="60" customWidth="1"/>
    <col min="2070" max="2303" width="11.44140625" style="60"/>
    <col min="2304" max="2304" width="1.33203125" style="60" customWidth="1"/>
    <col min="2305" max="2305" width="7.88671875" style="60" customWidth="1"/>
    <col min="2306" max="2306" width="34.88671875" style="60" customWidth="1"/>
    <col min="2307" max="2307" width="4.6640625" style="60" customWidth="1"/>
    <col min="2308" max="2308" width="8.33203125" style="60" customWidth="1"/>
    <col min="2309" max="2309" width="10.33203125" style="60" customWidth="1"/>
    <col min="2310" max="2310" width="1.44140625" style="60" customWidth="1"/>
    <col min="2311" max="2311" width="11.5546875" style="60" customWidth="1"/>
    <col min="2312" max="2312" width="9.5546875" style="60" customWidth="1"/>
    <col min="2313" max="2313" width="11.33203125" style="60" customWidth="1"/>
    <col min="2314" max="2314" width="12.44140625" style="60" customWidth="1"/>
    <col min="2315" max="2315" width="11.33203125" style="60" customWidth="1"/>
    <col min="2316" max="2316" width="14.44140625" style="60" customWidth="1"/>
    <col min="2317" max="2317" width="15.109375" style="60" customWidth="1"/>
    <col min="2318" max="2318" width="1.33203125" style="60" customWidth="1"/>
    <col min="2319" max="2319" width="24" style="60" customWidth="1"/>
    <col min="2320" max="2320" width="9.5546875" style="60" customWidth="1"/>
    <col min="2321" max="2321" width="8.88671875" style="60" customWidth="1"/>
    <col min="2322" max="2323" width="11.44140625" style="60"/>
    <col min="2324" max="2324" width="20.5546875" style="60" customWidth="1"/>
    <col min="2325" max="2325" width="13.33203125" style="60" customWidth="1"/>
    <col min="2326" max="2559" width="11.44140625" style="60"/>
    <col min="2560" max="2560" width="1.33203125" style="60" customWidth="1"/>
    <col min="2561" max="2561" width="7.88671875" style="60" customWidth="1"/>
    <col min="2562" max="2562" width="34.88671875" style="60" customWidth="1"/>
    <col min="2563" max="2563" width="4.6640625" style="60" customWidth="1"/>
    <col min="2564" max="2564" width="8.33203125" style="60" customWidth="1"/>
    <col min="2565" max="2565" width="10.33203125" style="60" customWidth="1"/>
    <col min="2566" max="2566" width="1.44140625" style="60" customWidth="1"/>
    <col min="2567" max="2567" width="11.5546875" style="60" customWidth="1"/>
    <col min="2568" max="2568" width="9.5546875" style="60" customWidth="1"/>
    <col min="2569" max="2569" width="11.33203125" style="60" customWidth="1"/>
    <col min="2570" max="2570" width="12.44140625" style="60" customWidth="1"/>
    <col min="2571" max="2571" width="11.33203125" style="60" customWidth="1"/>
    <col min="2572" max="2572" width="14.44140625" style="60" customWidth="1"/>
    <col min="2573" max="2573" width="15.109375" style="60" customWidth="1"/>
    <col min="2574" max="2574" width="1.33203125" style="60" customWidth="1"/>
    <col min="2575" max="2575" width="24" style="60" customWidth="1"/>
    <col min="2576" max="2576" width="9.5546875" style="60" customWidth="1"/>
    <col min="2577" max="2577" width="8.88671875" style="60" customWidth="1"/>
    <col min="2578" max="2579" width="11.44140625" style="60"/>
    <col min="2580" max="2580" width="20.5546875" style="60" customWidth="1"/>
    <col min="2581" max="2581" width="13.33203125" style="60" customWidth="1"/>
    <col min="2582" max="2815" width="11.44140625" style="60"/>
    <col min="2816" max="2816" width="1.33203125" style="60" customWidth="1"/>
    <col min="2817" max="2817" width="7.88671875" style="60" customWidth="1"/>
    <col min="2818" max="2818" width="34.88671875" style="60" customWidth="1"/>
    <col min="2819" max="2819" width="4.6640625" style="60" customWidth="1"/>
    <col min="2820" max="2820" width="8.33203125" style="60" customWidth="1"/>
    <col min="2821" max="2821" width="10.33203125" style="60" customWidth="1"/>
    <col min="2822" max="2822" width="1.44140625" style="60" customWidth="1"/>
    <col min="2823" max="2823" width="11.5546875" style="60" customWidth="1"/>
    <col min="2824" max="2824" width="9.5546875" style="60" customWidth="1"/>
    <col min="2825" max="2825" width="11.33203125" style="60" customWidth="1"/>
    <col min="2826" max="2826" width="12.44140625" style="60" customWidth="1"/>
    <col min="2827" max="2827" width="11.33203125" style="60" customWidth="1"/>
    <col min="2828" max="2828" width="14.44140625" style="60" customWidth="1"/>
    <col min="2829" max="2829" width="15.109375" style="60" customWidth="1"/>
    <col min="2830" max="2830" width="1.33203125" style="60" customWidth="1"/>
    <col min="2831" max="2831" width="24" style="60" customWidth="1"/>
    <col min="2832" max="2832" width="9.5546875" style="60" customWidth="1"/>
    <col min="2833" max="2833" width="8.88671875" style="60" customWidth="1"/>
    <col min="2834" max="2835" width="11.44140625" style="60"/>
    <col min="2836" max="2836" width="20.5546875" style="60" customWidth="1"/>
    <col min="2837" max="2837" width="13.33203125" style="60" customWidth="1"/>
    <col min="2838" max="3071" width="11.44140625" style="60"/>
    <col min="3072" max="3072" width="1.33203125" style="60" customWidth="1"/>
    <col min="3073" max="3073" width="7.88671875" style="60" customWidth="1"/>
    <col min="3074" max="3074" width="34.88671875" style="60" customWidth="1"/>
    <col min="3075" max="3075" width="4.6640625" style="60" customWidth="1"/>
    <col min="3076" max="3076" width="8.33203125" style="60" customWidth="1"/>
    <col min="3077" max="3077" width="10.33203125" style="60" customWidth="1"/>
    <col min="3078" max="3078" width="1.44140625" style="60" customWidth="1"/>
    <col min="3079" max="3079" width="11.5546875" style="60" customWidth="1"/>
    <col min="3080" max="3080" width="9.5546875" style="60" customWidth="1"/>
    <col min="3081" max="3081" width="11.33203125" style="60" customWidth="1"/>
    <col min="3082" max="3082" width="12.44140625" style="60" customWidth="1"/>
    <col min="3083" max="3083" width="11.33203125" style="60" customWidth="1"/>
    <col min="3084" max="3084" width="14.44140625" style="60" customWidth="1"/>
    <col min="3085" max="3085" width="15.109375" style="60" customWidth="1"/>
    <col min="3086" max="3086" width="1.33203125" style="60" customWidth="1"/>
    <col min="3087" max="3087" width="24" style="60" customWidth="1"/>
    <col min="3088" max="3088" width="9.5546875" style="60" customWidth="1"/>
    <col min="3089" max="3089" width="8.88671875" style="60" customWidth="1"/>
    <col min="3090" max="3091" width="11.44140625" style="60"/>
    <col min="3092" max="3092" width="20.5546875" style="60" customWidth="1"/>
    <col min="3093" max="3093" width="13.33203125" style="60" customWidth="1"/>
    <col min="3094" max="3327" width="11.44140625" style="60"/>
    <col min="3328" max="3328" width="1.33203125" style="60" customWidth="1"/>
    <col min="3329" max="3329" width="7.88671875" style="60" customWidth="1"/>
    <col min="3330" max="3330" width="34.88671875" style="60" customWidth="1"/>
    <col min="3331" max="3331" width="4.6640625" style="60" customWidth="1"/>
    <col min="3332" max="3332" width="8.33203125" style="60" customWidth="1"/>
    <col min="3333" max="3333" width="10.33203125" style="60" customWidth="1"/>
    <col min="3334" max="3334" width="1.44140625" style="60" customWidth="1"/>
    <col min="3335" max="3335" width="11.5546875" style="60" customWidth="1"/>
    <col min="3336" max="3336" width="9.5546875" style="60" customWidth="1"/>
    <col min="3337" max="3337" width="11.33203125" style="60" customWidth="1"/>
    <col min="3338" max="3338" width="12.44140625" style="60" customWidth="1"/>
    <col min="3339" max="3339" width="11.33203125" style="60" customWidth="1"/>
    <col min="3340" max="3340" width="14.44140625" style="60" customWidth="1"/>
    <col min="3341" max="3341" width="15.109375" style="60" customWidth="1"/>
    <col min="3342" max="3342" width="1.33203125" style="60" customWidth="1"/>
    <col min="3343" max="3343" width="24" style="60" customWidth="1"/>
    <col min="3344" max="3344" width="9.5546875" style="60" customWidth="1"/>
    <col min="3345" max="3345" width="8.88671875" style="60" customWidth="1"/>
    <col min="3346" max="3347" width="11.44140625" style="60"/>
    <col min="3348" max="3348" width="20.5546875" style="60" customWidth="1"/>
    <col min="3349" max="3349" width="13.33203125" style="60" customWidth="1"/>
    <col min="3350" max="3583" width="11.44140625" style="60"/>
    <col min="3584" max="3584" width="1.33203125" style="60" customWidth="1"/>
    <col min="3585" max="3585" width="7.88671875" style="60" customWidth="1"/>
    <col min="3586" max="3586" width="34.88671875" style="60" customWidth="1"/>
    <col min="3587" max="3587" width="4.6640625" style="60" customWidth="1"/>
    <col min="3588" max="3588" width="8.33203125" style="60" customWidth="1"/>
    <col min="3589" max="3589" width="10.33203125" style="60" customWidth="1"/>
    <col min="3590" max="3590" width="1.44140625" style="60" customWidth="1"/>
    <col min="3591" max="3591" width="11.5546875" style="60" customWidth="1"/>
    <col min="3592" max="3592" width="9.5546875" style="60" customWidth="1"/>
    <col min="3593" max="3593" width="11.33203125" style="60" customWidth="1"/>
    <col min="3594" max="3594" width="12.44140625" style="60" customWidth="1"/>
    <col min="3595" max="3595" width="11.33203125" style="60" customWidth="1"/>
    <col min="3596" max="3596" width="14.44140625" style="60" customWidth="1"/>
    <col min="3597" max="3597" width="15.109375" style="60" customWidth="1"/>
    <col min="3598" max="3598" width="1.33203125" style="60" customWidth="1"/>
    <col min="3599" max="3599" width="24" style="60" customWidth="1"/>
    <col min="3600" max="3600" width="9.5546875" style="60" customWidth="1"/>
    <col min="3601" max="3601" width="8.88671875" style="60" customWidth="1"/>
    <col min="3602" max="3603" width="11.44140625" style="60"/>
    <col min="3604" max="3604" width="20.5546875" style="60" customWidth="1"/>
    <col min="3605" max="3605" width="13.33203125" style="60" customWidth="1"/>
    <col min="3606" max="3839" width="11.44140625" style="60"/>
    <col min="3840" max="3840" width="1.33203125" style="60" customWidth="1"/>
    <col min="3841" max="3841" width="7.88671875" style="60" customWidth="1"/>
    <col min="3842" max="3842" width="34.88671875" style="60" customWidth="1"/>
    <col min="3843" max="3843" width="4.6640625" style="60" customWidth="1"/>
    <col min="3844" max="3844" width="8.33203125" style="60" customWidth="1"/>
    <col min="3845" max="3845" width="10.33203125" style="60" customWidth="1"/>
    <col min="3846" max="3846" width="1.44140625" style="60" customWidth="1"/>
    <col min="3847" max="3847" width="11.5546875" style="60" customWidth="1"/>
    <col min="3848" max="3848" width="9.5546875" style="60" customWidth="1"/>
    <col min="3849" max="3849" width="11.33203125" style="60" customWidth="1"/>
    <col min="3850" max="3850" width="12.44140625" style="60" customWidth="1"/>
    <col min="3851" max="3851" width="11.33203125" style="60" customWidth="1"/>
    <col min="3852" max="3852" width="14.44140625" style="60" customWidth="1"/>
    <col min="3853" max="3853" width="15.109375" style="60" customWidth="1"/>
    <col min="3854" max="3854" width="1.33203125" style="60" customWidth="1"/>
    <col min="3855" max="3855" width="24" style="60" customWidth="1"/>
    <col min="3856" max="3856" width="9.5546875" style="60" customWidth="1"/>
    <col min="3857" max="3857" width="8.88671875" style="60" customWidth="1"/>
    <col min="3858" max="3859" width="11.44140625" style="60"/>
    <col min="3860" max="3860" width="20.5546875" style="60" customWidth="1"/>
    <col min="3861" max="3861" width="13.33203125" style="60" customWidth="1"/>
    <col min="3862" max="4095" width="11.44140625" style="60"/>
    <col min="4096" max="4096" width="1.33203125" style="60" customWidth="1"/>
    <col min="4097" max="4097" width="7.88671875" style="60" customWidth="1"/>
    <col min="4098" max="4098" width="34.88671875" style="60" customWidth="1"/>
    <col min="4099" max="4099" width="4.6640625" style="60" customWidth="1"/>
    <col min="4100" max="4100" width="8.33203125" style="60" customWidth="1"/>
    <col min="4101" max="4101" width="10.33203125" style="60" customWidth="1"/>
    <col min="4102" max="4102" width="1.44140625" style="60" customWidth="1"/>
    <col min="4103" max="4103" width="11.5546875" style="60" customWidth="1"/>
    <col min="4104" max="4104" width="9.5546875" style="60" customWidth="1"/>
    <col min="4105" max="4105" width="11.33203125" style="60" customWidth="1"/>
    <col min="4106" max="4106" width="12.44140625" style="60" customWidth="1"/>
    <col min="4107" max="4107" width="11.33203125" style="60" customWidth="1"/>
    <col min="4108" max="4108" width="14.44140625" style="60" customWidth="1"/>
    <col min="4109" max="4109" width="15.109375" style="60" customWidth="1"/>
    <col min="4110" max="4110" width="1.33203125" style="60" customWidth="1"/>
    <col min="4111" max="4111" width="24" style="60" customWidth="1"/>
    <col min="4112" max="4112" width="9.5546875" style="60" customWidth="1"/>
    <col min="4113" max="4113" width="8.88671875" style="60" customWidth="1"/>
    <col min="4114" max="4115" width="11.44140625" style="60"/>
    <col min="4116" max="4116" width="20.5546875" style="60" customWidth="1"/>
    <col min="4117" max="4117" width="13.33203125" style="60" customWidth="1"/>
    <col min="4118" max="4351" width="11.44140625" style="60"/>
    <col min="4352" max="4352" width="1.33203125" style="60" customWidth="1"/>
    <col min="4353" max="4353" width="7.88671875" style="60" customWidth="1"/>
    <col min="4354" max="4354" width="34.88671875" style="60" customWidth="1"/>
    <col min="4355" max="4355" width="4.6640625" style="60" customWidth="1"/>
    <col min="4356" max="4356" width="8.33203125" style="60" customWidth="1"/>
    <col min="4357" max="4357" width="10.33203125" style="60" customWidth="1"/>
    <col min="4358" max="4358" width="1.44140625" style="60" customWidth="1"/>
    <col min="4359" max="4359" width="11.5546875" style="60" customWidth="1"/>
    <col min="4360" max="4360" width="9.5546875" style="60" customWidth="1"/>
    <col min="4361" max="4361" width="11.33203125" style="60" customWidth="1"/>
    <col min="4362" max="4362" width="12.44140625" style="60" customWidth="1"/>
    <col min="4363" max="4363" width="11.33203125" style="60" customWidth="1"/>
    <col min="4364" max="4364" width="14.44140625" style="60" customWidth="1"/>
    <col min="4365" max="4365" width="15.109375" style="60" customWidth="1"/>
    <col min="4366" max="4366" width="1.33203125" style="60" customWidth="1"/>
    <col min="4367" max="4367" width="24" style="60" customWidth="1"/>
    <col min="4368" max="4368" width="9.5546875" style="60" customWidth="1"/>
    <col min="4369" max="4369" width="8.88671875" style="60" customWidth="1"/>
    <col min="4370" max="4371" width="11.44140625" style="60"/>
    <col min="4372" max="4372" width="20.5546875" style="60" customWidth="1"/>
    <col min="4373" max="4373" width="13.33203125" style="60" customWidth="1"/>
    <col min="4374" max="4607" width="11.44140625" style="60"/>
    <col min="4608" max="4608" width="1.33203125" style="60" customWidth="1"/>
    <col min="4609" max="4609" width="7.88671875" style="60" customWidth="1"/>
    <col min="4610" max="4610" width="34.88671875" style="60" customWidth="1"/>
    <col min="4611" max="4611" width="4.6640625" style="60" customWidth="1"/>
    <col min="4612" max="4612" width="8.33203125" style="60" customWidth="1"/>
    <col min="4613" max="4613" width="10.33203125" style="60" customWidth="1"/>
    <col min="4614" max="4614" width="1.44140625" style="60" customWidth="1"/>
    <col min="4615" max="4615" width="11.5546875" style="60" customWidth="1"/>
    <col min="4616" max="4616" width="9.5546875" style="60" customWidth="1"/>
    <col min="4617" max="4617" width="11.33203125" style="60" customWidth="1"/>
    <col min="4618" max="4618" width="12.44140625" style="60" customWidth="1"/>
    <col min="4619" max="4619" width="11.33203125" style="60" customWidth="1"/>
    <col min="4620" max="4620" width="14.44140625" style="60" customWidth="1"/>
    <col min="4621" max="4621" width="15.109375" style="60" customWidth="1"/>
    <col min="4622" max="4622" width="1.33203125" style="60" customWidth="1"/>
    <col min="4623" max="4623" width="24" style="60" customWidth="1"/>
    <col min="4624" max="4624" width="9.5546875" style="60" customWidth="1"/>
    <col min="4625" max="4625" width="8.88671875" style="60" customWidth="1"/>
    <col min="4626" max="4627" width="11.44140625" style="60"/>
    <col min="4628" max="4628" width="20.5546875" style="60" customWidth="1"/>
    <col min="4629" max="4629" width="13.33203125" style="60" customWidth="1"/>
    <col min="4630" max="4863" width="11.44140625" style="60"/>
    <col min="4864" max="4864" width="1.33203125" style="60" customWidth="1"/>
    <col min="4865" max="4865" width="7.88671875" style="60" customWidth="1"/>
    <col min="4866" max="4866" width="34.88671875" style="60" customWidth="1"/>
    <col min="4867" max="4867" width="4.6640625" style="60" customWidth="1"/>
    <col min="4868" max="4868" width="8.33203125" style="60" customWidth="1"/>
    <col min="4869" max="4869" width="10.33203125" style="60" customWidth="1"/>
    <col min="4870" max="4870" width="1.44140625" style="60" customWidth="1"/>
    <col min="4871" max="4871" width="11.5546875" style="60" customWidth="1"/>
    <col min="4872" max="4872" width="9.5546875" style="60" customWidth="1"/>
    <col min="4873" max="4873" width="11.33203125" style="60" customWidth="1"/>
    <col min="4874" max="4874" width="12.44140625" style="60" customWidth="1"/>
    <col min="4875" max="4875" width="11.33203125" style="60" customWidth="1"/>
    <col min="4876" max="4876" width="14.44140625" style="60" customWidth="1"/>
    <col min="4877" max="4877" width="15.109375" style="60" customWidth="1"/>
    <col min="4878" max="4878" width="1.33203125" style="60" customWidth="1"/>
    <col min="4879" max="4879" width="24" style="60" customWidth="1"/>
    <col min="4880" max="4880" width="9.5546875" style="60" customWidth="1"/>
    <col min="4881" max="4881" width="8.88671875" style="60" customWidth="1"/>
    <col min="4882" max="4883" width="11.44140625" style="60"/>
    <col min="4884" max="4884" width="20.5546875" style="60" customWidth="1"/>
    <col min="4885" max="4885" width="13.33203125" style="60" customWidth="1"/>
    <col min="4886" max="5119" width="11.44140625" style="60"/>
    <col min="5120" max="5120" width="1.33203125" style="60" customWidth="1"/>
    <col min="5121" max="5121" width="7.88671875" style="60" customWidth="1"/>
    <col min="5122" max="5122" width="34.88671875" style="60" customWidth="1"/>
    <col min="5123" max="5123" width="4.6640625" style="60" customWidth="1"/>
    <col min="5124" max="5124" width="8.33203125" style="60" customWidth="1"/>
    <col min="5125" max="5125" width="10.33203125" style="60" customWidth="1"/>
    <col min="5126" max="5126" width="1.44140625" style="60" customWidth="1"/>
    <col min="5127" max="5127" width="11.5546875" style="60" customWidth="1"/>
    <col min="5128" max="5128" width="9.5546875" style="60" customWidth="1"/>
    <col min="5129" max="5129" width="11.33203125" style="60" customWidth="1"/>
    <col min="5130" max="5130" width="12.44140625" style="60" customWidth="1"/>
    <col min="5131" max="5131" width="11.33203125" style="60" customWidth="1"/>
    <col min="5132" max="5132" width="14.44140625" style="60" customWidth="1"/>
    <col min="5133" max="5133" width="15.109375" style="60" customWidth="1"/>
    <col min="5134" max="5134" width="1.33203125" style="60" customWidth="1"/>
    <col min="5135" max="5135" width="24" style="60" customWidth="1"/>
    <col min="5136" max="5136" width="9.5546875" style="60" customWidth="1"/>
    <col min="5137" max="5137" width="8.88671875" style="60" customWidth="1"/>
    <col min="5138" max="5139" width="11.44140625" style="60"/>
    <col min="5140" max="5140" width="20.5546875" style="60" customWidth="1"/>
    <col min="5141" max="5141" width="13.33203125" style="60" customWidth="1"/>
    <col min="5142" max="5375" width="11.44140625" style="60"/>
    <col min="5376" max="5376" width="1.33203125" style="60" customWidth="1"/>
    <col min="5377" max="5377" width="7.88671875" style="60" customWidth="1"/>
    <col min="5378" max="5378" width="34.88671875" style="60" customWidth="1"/>
    <col min="5379" max="5379" width="4.6640625" style="60" customWidth="1"/>
    <col min="5380" max="5380" width="8.33203125" style="60" customWidth="1"/>
    <col min="5381" max="5381" width="10.33203125" style="60" customWidth="1"/>
    <col min="5382" max="5382" width="1.44140625" style="60" customWidth="1"/>
    <col min="5383" max="5383" width="11.5546875" style="60" customWidth="1"/>
    <col min="5384" max="5384" width="9.5546875" style="60" customWidth="1"/>
    <col min="5385" max="5385" width="11.33203125" style="60" customWidth="1"/>
    <col min="5386" max="5386" width="12.44140625" style="60" customWidth="1"/>
    <col min="5387" max="5387" width="11.33203125" style="60" customWidth="1"/>
    <col min="5388" max="5388" width="14.44140625" style="60" customWidth="1"/>
    <col min="5389" max="5389" width="15.109375" style="60" customWidth="1"/>
    <col min="5390" max="5390" width="1.33203125" style="60" customWidth="1"/>
    <col min="5391" max="5391" width="24" style="60" customWidth="1"/>
    <col min="5392" max="5392" width="9.5546875" style="60" customWidth="1"/>
    <col min="5393" max="5393" width="8.88671875" style="60" customWidth="1"/>
    <col min="5394" max="5395" width="11.44140625" style="60"/>
    <col min="5396" max="5396" width="20.5546875" style="60" customWidth="1"/>
    <col min="5397" max="5397" width="13.33203125" style="60" customWidth="1"/>
    <col min="5398" max="5631" width="11.44140625" style="60"/>
    <col min="5632" max="5632" width="1.33203125" style="60" customWidth="1"/>
    <col min="5633" max="5633" width="7.88671875" style="60" customWidth="1"/>
    <col min="5634" max="5634" width="34.88671875" style="60" customWidth="1"/>
    <col min="5635" max="5635" width="4.6640625" style="60" customWidth="1"/>
    <col min="5636" max="5636" width="8.33203125" style="60" customWidth="1"/>
    <col min="5637" max="5637" width="10.33203125" style="60" customWidth="1"/>
    <col min="5638" max="5638" width="1.44140625" style="60" customWidth="1"/>
    <col min="5639" max="5639" width="11.5546875" style="60" customWidth="1"/>
    <col min="5640" max="5640" width="9.5546875" style="60" customWidth="1"/>
    <col min="5641" max="5641" width="11.33203125" style="60" customWidth="1"/>
    <col min="5642" max="5642" width="12.44140625" style="60" customWidth="1"/>
    <col min="5643" max="5643" width="11.33203125" style="60" customWidth="1"/>
    <col min="5644" max="5644" width="14.44140625" style="60" customWidth="1"/>
    <col min="5645" max="5645" width="15.109375" style="60" customWidth="1"/>
    <col min="5646" max="5646" width="1.33203125" style="60" customWidth="1"/>
    <col min="5647" max="5647" width="24" style="60" customWidth="1"/>
    <col min="5648" max="5648" width="9.5546875" style="60" customWidth="1"/>
    <col min="5649" max="5649" width="8.88671875" style="60" customWidth="1"/>
    <col min="5650" max="5651" width="11.44140625" style="60"/>
    <col min="5652" max="5652" width="20.5546875" style="60" customWidth="1"/>
    <col min="5653" max="5653" width="13.33203125" style="60" customWidth="1"/>
    <col min="5654" max="5887" width="11.44140625" style="60"/>
    <col min="5888" max="5888" width="1.33203125" style="60" customWidth="1"/>
    <col min="5889" max="5889" width="7.88671875" style="60" customWidth="1"/>
    <col min="5890" max="5890" width="34.88671875" style="60" customWidth="1"/>
    <col min="5891" max="5891" width="4.6640625" style="60" customWidth="1"/>
    <col min="5892" max="5892" width="8.33203125" style="60" customWidth="1"/>
    <col min="5893" max="5893" width="10.33203125" style="60" customWidth="1"/>
    <col min="5894" max="5894" width="1.44140625" style="60" customWidth="1"/>
    <col min="5895" max="5895" width="11.5546875" style="60" customWidth="1"/>
    <col min="5896" max="5896" width="9.5546875" style="60" customWidth="1"/>
    <col min="5897" max="5897" width="11.33203125" style="60" customWidth="1"/>
    <col min="5898" max="5898" width="12.44140625" style="60" customWidth="1"/>
    <col min="5899" max="5899" width="11.33203125" style="60" customWidth="1"/>
    <col min="5900" max="5900" width="14.44140625" style="60" customWidth="1"/>
    <col min="5901" max="5901" width="15.109375" style="60" customWidth="1"/>
    <col min="5902" max="5902" width="1.33203125" style="60" customWidth="1"/>
    <col min="5903" max="5903" width="24" style="60" customWidth="1"/>
    <col min="5904" max="5904" width="9.5546875" style="60" customWidth="1"/>
    <col min="5905" max="5905" width="8.88671875" style="60" customWidth="1"/>
    <col min="5906" max="5907" width="11.44140625" style="60"/>
    <col min="5908" max="5908" width="20.5546875" style="60" customWidth="1"/>
    <col min="5909" max="5909" width="13.33203125" style="60" customWidth="1"/>
    <col min="5910" max="6143" width="11.44140625" style="60"/>
    <col min="6144" max="6144" width="1.33203125" style="60" customWidth="1"/>
    <col min="6145" max="6145" width="7.88671875" style="60" customWidth="1"/>
    <col min="6146" max="6146" width="34.88671875" style="60" customWidth="1"/>
    <col min="6147" max="6147" width="4.6640625" style="60" customWidth="1"/>
    <col min="6148" max="6148" width="8.33203125" style="60" customWidth="1"/>
    <col min="6149" max="6149" width="10.33203125" style="60" customWidth="1"/>
    <col min="6150" max="6150" width="1.44140625" style="60" customWidth="1"/>
    <col min="6151" max="6151" width="11.5546875" style="60" customWidth="1"/>
    <col min="6152" max="6152" width="9.5546875" style="60" customWidth="1"/>
    <col min="6153" max="6153" width="11.33203125" style="60" customWidth="1"/>
    <col min="6154" max="6154" width="12.44140625" style="60" customWidth="1"/>
    <col min="6155" max="6155" width="11.33203125" style="60" customWidth="1"/>
    <col min="6156" max="6156" width="14.44140625" style="60" customWidth="1"/>
    <col min="6157" max="6157" width="15.109375" style="60" customWidth="1"/>
    <col min="6158" max="6158" width="1.33203125" style="60" customWidth="1"/>
    <col min="6159" max="6159" width="24" style="60" customWidth="1"/>
    <col min="6160" max="6160" width="9.5546875" style="60" customWidth="1"/>
    <col min="6161" max="6161" width="8.88671875" style="60" customWidth="1"/>
    <col min="6162" max="6163" width="11.44140625" style="60"/>
    <col min="6164" max="6164" width="20.5546875" style="60" customWidth="1"/>
    <col min="6165" max="6165" width="13.33203125" style="60" customWidth="1"/>
    <col min="6166" max="6399" width="11.44140625" style="60"/>
    <col min="6400" max="6400" width="1.33203125" style="60" customWidth="1"/>
    <col min="6401" max="6401" width="7.88671875" style="60" customWidth="1"/>
    <col min="6402" max="6402" width="34.88671875" style="60" customWidth="1"/>
    <col min="6403" max="6403" width="4.6640625" style="60" customWidth="1"/>
    <col min="6404" max="6404" width="8.33203125" style="60" customWidth="1"/>
    <col min="6405" max="6405" width="10.33203125" style="60" customWidth="1"/>
    <col min="6406" max="6406" width="1.44140625" style="60" customWidth="1"/>
    <col min="6407" max="6407" width="11.5546875" style="60" customWidth="1"/>
    <col min="6408" max="6408" width="9.5546875" style="60" customWidth="1"/>
    <col min="6409" max="6409" width="11.33203125" style="60" customWidth="1"/>
    <col min="6410" max="6410" width="12.44140625" style="60" customWidth="1"/>
    <col min="6411" max="6411" width="11.33203125" style="60" customWidth="1"/>
    <col min="6412" max="6412" width="14.44140625" style="60" customWidth="1"/>
    <col min="6413" max="6413" width="15.109375" style="60" customWidth="1"/>
    <col min="6414" max="6414" width="1.33203125" style="60" customWidth="1"/>
    <col min="6415" max="6415" width="24" style="60" customWidth="1"/>
    <col min="6416" max="6416" width="9.5546875" style="60" customWidth="1"/>
    <col min="6417" max="6417" width="8.88671875" style="60" customWidth="1"/>
    <col min="6418" max="6419" width="11.44140625" style="60"/>
    <col min="6420" max="6420" width="20.5546875" style="60" customWidth="1"/>
    <col min="6421" max="6421" width="13.33203125" style="60" customWidth="1"/>
    <col min="6422" max="6655" width="11.44140625" style="60"/>
    <col min="6656" max="6656" width="1.33203125" style="60" customWidth="1"/>
    <col min="6657" max="6657" width="7.88671875" style="60" customWidth="1"/>
    <col min="6658" max="6658" width="34.88671875" style="60" customWidth="1"/>
    <col min="6659" max="6659" width="4.6640625" style="60" customWidth="1"/>
    <col min="6660" max="6660" width="8.33203125" style="60" customWidth="1"/>
    <col min="6661" max="6661" width="10.33203125" style="60" customWidth="1"/>
    <col min="6662" max="6662" width="1.44140625" style="60" customWidth="1"/>
    <col min="6663" max="6663" width="11.5546875" style="60" customWidth="1"/>
    <col min="6664" max="6664" width="9.5546875" style="60" customWidth="1"/>
    <col min="6665" max="6665" width="11.33203125" style="60" customWidth="1"/>
    <col min="6666" max="6666" width="12.44140625" style="60" customWidth="1"/>
    <col min="6667" max="6667" width="11.33203125" style="60" customWidth="1"/>
    <col min="6668" max="6668" width="14.44140625" style="60" customWidth="1"/>
    <col min="6669" max="6669" width="15.109375" style="60" customWidth="1"/>
    <col min="6670" max="6670" width="1.33203125" style="60" customWidth="1"/>
    <col min="6671" max="6671" width="24" style="60" customWidth="1"/>
    <col min="6672" max="6672" width="9.5546875" style="60" customWidth="1"/>
    <col min="6673" max="6673" width="8.88671875" style="60" customWidth="1"/>
    <col min="6674" max="6675" width="11.44140625" style="60"/>
    <col min="6676" max="6676" width="20.5546875" style="60" customWidth="1"/>
    <col min="6677" max="6677" width="13.33203125" style="60" customWidth="1"/>
    <col min="6678" max="6911" width="11.44140625" style="60"/>
    <col min="6912" max="6912" width="1.33203125" style="60" customWidth="1"/>
    <col min="6913" max="6913" width="7.88671875" style="60" customWidth="1"/>
    <col min="6914" max="6914" width="34.88671875" style="60" customWidth="1"/>
    <col min="6915" max="6915" width="4.6640625" style="60" customWidth="1"/>
    <col min="6916" max="6916" width="8.33203125" style="60" customWidth="1"/>
    <col min="6917" max="6917" width="10.33203125" style="60" customWidth="1"/>
    <col min="6918" max="6918" width="1.44140625" style="60" customWidth="1"/>
    <col min="6919" max="6919" width="11.5546875" style="60" customWidth="1"/>
    <col min="6920" max="6920" width="9.5546875" style="60" customWidth="1"/>
    <col min="6921" max="6921" width="11.33203125" style="60" customWidth="1"/>
    <col min="6922" max="6922" width="12.44140625" style="60" customWidth="1"/>
    <col min="6923" max="6923" width="11.33203125" style="60" customWidth="1"/>
    <col min="6924" max="6924" width="14.44140625" style="60" customWidth="1"/>
    <col min="6925" max="6925" width="15.109375" style="60" customWidth="1"/>
    <col min="6926" max="6926" width="1.33203125" style="60" customWidth="1"/>
    <col min="6927" max="6927" width="24" style="60" customWidth="1"/>
    <col min="6928" max="6928" width="9.5546875" style="60" customWidth="1"/>
    <col min="6929" max="6929" width="8.88671875" style="60" customWidth="1"/>
    <col min="6930" max="6931" width="11.44140625" style="60"/>
    <col min="6932" max="6932" width="20.5546875" style="60" customWidth="1"/>
    <col min="6933" max="6933" width="13.33203125" style="60" customWidth="1"/>
    <col min="6934" max="7167" width="11.44140625" style="60"/>
    <col min="7168" max="7168" width="1.33203125" style="60" customWidth="1"/>
    <col min="7169" max="7169" width="7.88671875" style="60" customWidth="1"/>
    <col min="7170" max="7170" width="34.88671875" style="60" customWidth="1"/>
    <col min="7171" max="7171" width="4.6640625" style="60" customWidth="1"/>
    <col min="7172" max="7172" width="8.33203125" style="60" customWidth="1"/>
    <col min="7173" max="7173" width="10.33203125" style="60" customWidth="1"/>
    <col min="7174" max="7174" width="1.44140625" style="60" customWidth="1"/>
    <col min="7175" max="7175" width="11.5546875" style="60" customWidth="1"/>
    <col min="7176" max="7176" width="9.5546875" style="60" customWidth="1"/>
    <col min="7177" max="7177" width="11.33203125" style="60" customWidth="1"/>
    <col min="7178" max="7178" width="12.44140625" style="60" customWidth="1"/>
    <col min="7179" max="7179" width="11.33203125" style="60" customWidth="1"/>
    <col min="7180" max="7180" width="14.44140625" style="60" customWidth="1"/>
    <col min="7181" max="7181" width="15.109375" style="60" customWidth="1"/>
    <col min="7182" max="7182" width="1.33203125" style="60" customWidth="1"/>
    <col min="7183" max="7183" width="24" style="60" customWidth="1"/>
    <col min="7184" max="7184" width="9.5546875" style="60" customWidth="1"/>
    <col min="7185" max="7185" width="8.88671875" style="60" customWidth="1"/>
    <col min="7186" max="7187" width="11.44140625" style="60"/>
    <col min="7188" max="7188" width="20.5546875" style="60" customWidth="1"/>
    <col min="7189" max="7189" width="13.33203125" style="60" customWidth="1"/>
    <col min="7190" max="7423" width="11.44140625" style="60"/>
    <col min="7424" max="7424" width="1.33203125" style="60" customWidth="1"/>
    <col min="7425" max="7425" width="7.88671875" style="60" customWidth="1"/>
    <col min="7426" max="7426" width="34.88671875" style="60" customWidth="1"/>
    <col min="7427" max="7427" width="4.6640625" style="60" customWidth="1"/>
    <col min="7428" max="7428" width="8.33203125" style="60" customWidth="1"/>
    <col min="7429" max="7429" width="10.33203125" style="60" customWidth="1"/>
    <col min="7430" max="7430" width="1.44140625" style="60" customWidth="1"/>
    <col min="7431" max="7431" width="11.5546875" style="60" customWidth="1"/>
    <col min="7432" max="7432" width="9.5546875" style="60" customWidth="1"/>
    <col min="7433" max="7433" width="11.33203125" style="60" customWidth="1"/>
    <col min="7434" max="7434" width="12.44140625" style="60" customWidth="1"/>
    <col min="7435" max="7435" width="11.33203125" style="60" customWidth="1"/>
    <col min="7436" max="7436" width="14.44140625" style="60" customWidth="1"/>
    <col min="7437" max="7437" width="15.109375" style="60" customWidth="1"/>
    <col min="7438" max="7438" width="1.33203125" style="60" customWidth="1"/>
    <col min="7439" max="7439" width="24" style="60" customWidth="1"/>
    <col min="7440" max="7440" width="9.5546875" style="60" customWidth="1"/>
    <col min="7441" max="7441" width="8.88671875" style="60" customWidth="1"/>
    <col min="7442" max="7443" width="11.44140625" style="60"/>
    <col min="7444" max="7444" width="20.5546875" style="60" customWidth="1"/>
    <col min="7445" max="7445" width="13.33203125" style="60" customWidth="1"/>
    <col min="7446" max="7679" width="11.44140625" style="60"/>
    <col min="7680" max="7680" width="1.33203125" style="60" customWidth="1"/>
    <col min="7681" max="7681" width="7.88671875" style="60" customWidth="1"/>
    <col min="7682" max="7682" width="34.88671875" style="60" customWidth="1"/>
    <col min="7683" max="7683" width="4.6640625" style="60" customWidth="1"/>
    <col min="7684" max="7684" width="8.33203125" style="60" customWidth="1"/>
    <col min="7685" max="7685" width="10.33203125" style="60" customWidth="1"/>
    <col min="7686" max="7686" width="1.44140625" style="60" customWidth="1"/>
    <col min="7687" max="7687" width="11.5546875" style="60" customWidth="1"/>
    <col min="7688" max="7688" width="9.5546875" style="60" customWidth="1"/>
    <col min="7689" max="7689" width="11.33203125" style="60" customWidth="1"/>
    <col min="7690" max="7690" width="12.44140625" style="60" customWidth="1"/>
    <col min="7691" max="7691" width="11.33203125" style="60" customWidth="1"/>
    <col min="7692" max="7692" width="14.44140625" style="60" customWidth="1"/>
    <col min="7693" max="7693" width="15.109375" style="60" customWidth="1"/>
    <col min="7694" max="7694" width="1.33203125" style="60" customWidth="1"/>
    <col min="7695" max="7695" width="24" style="60" customWidth="1"/>
    <col min="7696" max="7696" width="9.5546875" style="60" customWidth="1"/>
    <col min="7697" max="7697" width="8.88671875" style="60" customWidth="1"/>
    <col min="7698" max="7699" width="11.44140625" style="60"/>
    <col min="7700" max="7700" width="20.5546875" style="60" customWidth="1"/>
    <col min="7701" max="7701" width="13.33203125" style="60" customWidth="1"/>
    <col min="7702" max="7935" width="11.44140625" style="60"/>
    <col min="7936" max="7936" width="1.33203125" style="60" customWidth="1"/>
    <col min="7937" max="7937" width="7.88671875" style="60" customWidth="1"/>
    <col min="7938" max="7938" width="34.88671875" style="60" customWidth="1"/>
    <col min="7939" max="7939" width="4.6640625" style="60" customWidth="1"/>
    <col min="7940" max="7940" width="8.33203125" style="60" customWidth="1"/>
    <col min="7941" max="7941" width="10.33203125" style="60" customWidth="1"/>
    <col min="7942" max="7942" width="1.44140625" style="60" customWidth="1"/>
    <col min="7943" max="7943" width="11.5546875" style="60" customWidth="1"/>
    <col min="7944" max="7944" width="9.5546875" style="60" customWidth="1"/>
    <col min="7945" max="7945" width="11.33203125" style="60" customWidth="1"/>
    <col min="7946" max="7946" width="12.44140625" style="60" customWidth="1"/>
    <col min="7947" max="7947" width="11.33203125" style="60" customWidth="1"/>
    <col min="7948" max="7948" width="14.44140625" style="60" customWidth="1"/>
    <col min="7949" max="7949" width="15.109375" style="60" customWidth="1"/>
    <col min="7950" max="7950" width="1.33203125" style="60" customWidth="1"/>
    <col min="7951" max="7951" width="24" style="60" customWidth="1"/>
    <col min="7952" max="7952" width="9.5546875" style="60" customWidth="1"/>
    <col min="7953" max="7953" width="8.88671875" style="60" customWidth="1"/>
    <col min="7954" max="7955" width="11.44140625" style="60"/>
    <col min="7956" max="7956" width="20.5546875" style="60" customWidth="1"/>
    <col min="7957" max="7957" width="13.33203125" style="60" customWidth="1"/>
    <col min="7958" max="8191" width="11.44140625" style="60"/>
    <col min="8192" max="8192" width="1.33203125" style="60" customWidth="1"/>
    <col min="8193" max="8193" width="7.88671875" style="60" customWidth="1"/>
    <col min="8194" max="8194" width="34.88671875" style="60" customWidth="1"/>
    <col min="8195" max="8195" width="4.6640625" style="60" customWidth="1"/>
    <col min="8196" max="8196" width="8.33203125" style="60" customWidth="1"/>
    <col min="8197" max="8197" width="10.33203125" style="60" customWidth="1"/>
    <col min="8198" max="8198" width="1.44140625" style="60" customWidth="1"/>
    <col min="8199" max="8199" width="11.5546875" style="60" customWidth="1"/>
    <col min="8200" max="8200" width="9.5546875" style="60" customWidth="1"/>
    <col min="8201" max="8201" width="11.33203125" style="60" customWidth="1"/>
    <col min="8202" max="8202" width="12.44140625" style="60" customWidth="1"/>
    <col min="8203" max="8203" width="11.33203125" style="60" customWidth="1"/>
    <col min="8204" max="8204" width="14.44140625" style="60" customWidth="1"/>
    <col min="8205" max="8205" width="15.109375" style="60" customWidth="1"/>
    <col min="8206" max="8206" width="1.33203125" style="60" customWidth="1"/>
    <col min="8207" max="8207" width="24" style="60" customWidth="1"/>
    <col min="8208" max="8208" width="9.5546875" style="60" customWidth="1"/>
    <col min="8209" max="8209" width="8.88671875" style="60" customWidth="1"/>
    <col min="8210" max="8211" width="11.44140625" style="60"/>
    <col min="8212" max="8212" width="20.5546875" style="60" customWidth="1"/>
    <col min="8213" max="8213" width="13.33203125" style="60" customWidth="1"/>
    <col min="8214" max="8447" width="11.44140625" style="60"/>
    <col min="8448" max="8448" width="1.33203125" style="60" customWidth="1"/>
    <col min="8449" max="8449" width="7.88671875" style="60" customWidth="1"/>
    <col min="8450" max="8450" width="34.88671875" style="60" customWidth="1"/>
    <col min="8451" max="8451" width="4.6640625" style="60" customWidth="1"/>
    <col min="8452" max="8452" width="8.33203125" style="60" customWidth="1"/>
    <col min="8453" max="8453" width="10.33203125" style="60" customWidth="1"/>
    <col min="8454" max="8454" width="1.44140625" style="60" customWidth="1"/>
    <col min="8455" max="8455" width="11.5546875" style="60" customWidth="1"/>
    <col min="8456" max="8456" width="9.5546875" style="60" customWidth="1"/>
    <col min="8457" max="8457" width="11.33203125" style="60" customWidth="1"/>
    <col min="8458" max="8458" width="12.44140625" style="60" customWidth="1"/>
    <col min="8459" max="8459" width="11.33203125" style="60" customWidth="1"/>
    <col min="8460" max="8460" width="14.44140625" style="60" customWidth="1"/>
    <col min="8461" max="8461" width="15.109375" style="60" customWidth="1"/>
    <col min="8462" max="8462" width="1.33203125" style="60" customWidth="1"/>
    <col min="8463" max="8463" width="24" style="60" customWidth="1"/>
    <col min="8464" max="8464" width="9.5546875" style="60" customWidth="1"/>
    <col min="8465" max="8465" width="8.88671875" style="60" customWidth="1"/>
    <col min="8466" max="8467" width="11.44140625" style="60"/>
    <col min="8468" max="8468" width="20.5546875" style="60" customWidth="1"/>
    <col min="8469" max="8469" width="13.33203125" style="60" customWidth="1"/>
    <col min="8470" max="8703" width="11.44140625" style="60"/>
    <col min="8704" max="8704" width="1.33203125" style="60" customWidth="1"/>
    <col min="8705" max="8705" width="7.88671875" style="60" customWidth="1"/>
    <col min="8706" max="8706" width="34.88671875" style="60" customWidth="1"/>
    <col min="8707" max="8707" width="4.6640625" style="60" customWidth="1"/>
    <col min="8708" max="8708" width="8.33203125" style="60" customWidth="1"/>
    <col min="8709" max="8709" width="10.33203125" style="60" customWidth="1"/>
    <col min="8710" max="8710" width="1.44140625" style="60" customWidth="1"/>
    <col min="8711" max="8711" width="11.5546875" style="60" customWidth="1"/>
    <col min="8712" max="8712" width="9.5546875" style="60" customWidth="1"/>
    <col min="8713" max="8713" width="11.33203125" style="60" customWidth="1"/>
    <col min="8714" max="8714" width="12.44140625" style="60" customWidth="1"/>
    <col min="8715" max="8715" width="11.33203125" style="60" customWidth="1"/>
    <col min="8716" max="8716" width="14.44140625" style="60" customWidth="1"/>
    <col min="8717" max="8717" width="15.109375" style="60" customWidth="1"/>
    <col min="8718" max="8718" width="1.33203125" style="60" customWidth="1"/>
    <col min="8719" max="8719" width="24" style="60" customWidth="1"/>
    <col min="8720" max="8720" width="9.5546875" style="60" customWidth="1"/>
    <col min="8721" max="8721" width="8.88671875" style="60" customWidth="1"/>
    <col min="8722" max="8723" width="11.44140625" style="60"/>
    <col min="8724" max="8724" width="20.5546875" style="60" customWidth="1"/>
    <col min="8725" max="8725" width="13.33203125" style="60" customWidth="1"/>
    <col min="8726" max="8959" width="11.44140625" style="60"/>
    <col min="8960" max="8960" width="1.33203125" style="60" customWidth="1"/>
    <col min="8961" max="8961" width="7.88671875" style="60" customWidth="1"/>
    <col min="8962" max="8962" width="34.88671875" style="60" customWidth="1"/>
    <col min="8963" max="8963" width="4.6640625" style="60" customWidth="1"/>
    <col min="8964" max="8964" width="8.33203125" style="60" customWidth="1"/>
    <col min="8965" max="8965" width="10.33203125" style="60" customWidth="1"/>
    <col min="8966" max="8966" width="1.44140625" style="60" customWidth="1"/>
    <col min="8967" max="8967" width="11.5546875" style="60" customWidth="1"/>
    <col min="8968" max="8968" width="9.5546875" style="60" customWidth="1"/>
    <col min="8969" max="8969" width="11.33203125" style="60" customWidth="1"/>
    <col min="8970" max="8970" width="12.44140625" style="60" customWidth="1"/>
    <col min="8971" max="8971" width="11.33203125" style="60" customWidth="1"/>
    <col min="8972" max="8972" width="14.44140625" style="60" customWidth="1"/>
    <col min="8973" max="8973" width="15.109375" style="60" customWidth="1"/>
    <col min="8974" max="8974" width="1.33203125" style="60" customWidth="1"/>
    <col min="8975" max="8975" width="24" style="60" customWidth="1"/>
    <col min="8976" max="8976" width="9.5546875" style="60" customWidth="1"/>
    <col min="8977" max="8977" width="8.88671875" style="60" customWidth="1"/>
    <col min="8978" max="8979" width="11.44140625" style="60"/>
    <col min="8980" max="8980" width="20.5546875" style="60" customWidth="1"/>
    <col min="8981" max="8981" width="13.33203125" style="60" customWidth="1"/>
    <col min="8982" max="9215" width="11.44140625" style="60"/>
    <col min="9216" max="9216" width="1.33203125" style="60" customWidth="1"/>
    <col min="9217" max="9217" width="7.88671875" style="60" customWidth="1"/>
    <col min="9218" max="9218" width="34.88671875" style="60" customWidth="1"/>
    <col min="9219" max="9219" width="4.6640625" style="60" customWidth="1"/>
    <col min="9220" max="9220" width="8.33203125" style="60" customWidth="1"/>
    <col min="9221" max="9221" width="10.33203125" style="60" customWidth="1"/>
    <col min="9222" max="9222" width="1.44140625" style="60" customWidth="1"/>
    <col min="9223" max="9223" width="11.5546875" style="60" customWidth="1"/>
    <col min="9224" max="9224" width="9.5546875" style="60" customWidth="1"/>
    <col min="9225" max="9225" width="11.33203125" style="60" customWidth="1"/>
    <col min="9226" max="9226" width="12.44140625" style="60" customWidth="1"/>
    <col min="9227" max="9227" width="11.33203125" style="60" customWidth="1"/>
    <col min="9228" max="9228" width="14.44140625" style="60" customWidth="1"/>
    <col min="9229" max="9229" width="15.109375" style="60" customWidth="1"/>
    <col min="9230" max="9230" width="1.33203125" style="60" customWidth="1"/>
    <col min="9231" max="9231" width="24" style="60" customWidth="1"/>
    <col min="9232" max="9232" width="9.5546875" style="60" customWidth="1"/>
    <col min="9233" max="9233" width="8.88671875" style="60" customWidth="1"/>
    <col min="9234" max="9235" width="11.44140625" style="60"/>
    <col min="9236" max="9236" width="20.5546875" style="60" customWidth="1"/>
    <col min="9237" max="9237" width="13.33203125" style="60" customWidth="1"/>
    <col min="9238" max="9471" width="11.44140625" style="60"/>
    <col min="9472" max="9472" width="1.33203125" style="60" customWidth="1"/>
    <col min="9473" max="9473" width="7.88671875" style="60" customWidth="1"/>
    <col min="9474" max="9474" width="34.88671875" style="60" customWidth="1"/>
    <col min="9475" max="9475" width="4.6640625" style="60" customWidth="1"/>
    <col min="9476" max="9476" width="8.33203125" style="60" customWidth="1"/>
    <col min="9477" max="9477" width="10.33203125" style="60" customWidth="1"/>
    <col min="9478" max="9478" width="1.44140625" style="60" customWidth="1"/>
    <col min="9479" max="9479" width="11.5546875" style="60" customWidth="1"/>
    <col min="9480" max="9480" width="9.5546875" style="60" customWidth="1"/>
    <col min="9481" max="9481" width="11.33203125" style="60" customWidth="1"/>
    <col min="9482" max="9482" width="12.44140625" style="60" customWidth="1"/>
    <col min="9483" max="9483" width="11.33203125" style="60" customWidth="1"/>
    <col min="9484" max="9484" width="14.44140625" style="60" customWidth="1"/>
    <col min="9485" max="9485" width="15.109375" style="60" customWidth="1"/>
    <col min="9486" max="9486" width="1.33203125" style="60" customWidth="1"/>
    <col min="9487" max="9487" width="24" style="60" customWidth="1"/>
    <col min="9488" max="9488" width="9.5546875" style="60" customWidth="1"/>
    <col min="9489" max="9489" width="8.88671875" style="60" customWidth="1"/>
    <col min="9490" max="9491" width="11.44140625" style="60"/>
    <col min="9492" max="9492" width="20.5546875" style="60" customWidth="1"/>
    <col min="9493" max="9493" width="13.33203125" style="60" customWidth="1"/>
    <col min="9494" max="9727" width="11.44140625" style="60"/>
    <col min="9728" max="9728" width="1.33203125" style="60" customWidth="1"/>
    <col min="9729" max="9729" width="7.88671875" style="60" customWidth="1"/>
    <col min="9730" max="9730" width="34.88671875" style="60" customWidth="1"/>
    <col min="9731" max="9731" width="4.6640625" style="60" customWidth="1"/>
    <col min="9732" max="9732" width="8.33203125" style="60" customWidth="1"/>
    <col min="9733" max="9733" width="10.33203125" style="60" customWidth="1"/>
    <col min="9734" max="9734" width="1.44140625" style="60" customWidth="1"/>
    <col min="9735" max="9735" width="11.5546875" style="60" customWidth="1"/>
    <col min="9736" max="9736" width="9.5546875" style="60" customWidth="1"/>
    <col min="9737" max="9737" width="11.33203125" style="60" customWidth="1"/>
    <col min="9738" max="9738" width="12.44140625" style="60" customWidth="1"/>
    <col min="9739" max="9739" width="11.33203125" style="60" customWidth="1"/>
    <col min="9740" max="9740" width="14.44140625" style="60" customWidth="1"/>
    <col min="9741" max="9741" width="15.109375" style="60" customWidth="1"/>
    <col min="9742" max="9742" width="1.33203125" style="60" customWidth="1"/>
    <col min="9743" max="9743" width="24" style="60" customWidth="1"/>
    <col min="9744" max="9744" width="9.5546875" style="60" customWidth="1"/>
    <col min="9745" max="9745" width="8.88671875" style="60" customWidth="1"/>
    <col min="9746" max="9747" width="11.44140625" style="60"/>
    <col min="9748" max="9748" width="20.5546875" style="60" customWidth="1"/>
    <col min="9749" max="9749" width="13.33203125" style="60" customWidth="1"/>
    <col min="9750" max="9983" width="11.44140625" style="60"/>
    <col min="9984" max="9984" width="1.33203125" style="60" customWidth="1"/>
    <col min="9985" max="9985" width="7.88671875" style="60" customWidth="1"/>
    <col min="9986" max="9986" width="34.88671875" style="60" customWidth="1"/>
    <col min="9987" max="9987" width="4.6640625" style="60" customWidth="1"/>
    <col min="9988" max="9988" width="8.33203125" style="60" customWidth="1"/>
    <col min="9989" max="9989" width="10.33203125" style="60" customWidth="1"/>
    <col min="9990" max="9990" width="1.44140625" style="60" customWidth="1"/>
    <col min="9991" max="9991" width="11.5546875" style="60" customWidth="1"/>
    <col min="9992" max="9992" width="9.5546875" style="60" customWidth="1"/>
    <col min="9993" max="9993" width="11.33203125" style="60" customWidth="1"/>
    <col min="9994" max="9994" width="12.44140625" style="60" customWidth="1"/>
    <col min="9995" max="9995" width="11.33203125" style="60" customWidth="1"/>
    <col min="9996" max="9996" width="14.44140625" style="60" customWidth="1"/>
    <col min="9997" max="9997" width="15.109375" style="60" customWidth="1"/>
    <col min="9998" max="9998" width="1.33203125" style="60" customWidth="1"/>
    <col min="9999" max="9999" width="24" style="60" customWidth="1"/>
    <col min="10000" max="10000" width="9.5546875" style="60" customWidth="1"/>
    <col min="10001" max="10001" width="8.88671875" style="60" customWidth="1"/>
    <col min="10002" max="10003" width="11.44140625" style="60"/>
    <col min="10004" max="10004" width="20.5546875" style="60" customWidth="1"/>
    <col min="10005" max="10005" width="13.33203125" style="60" customWidth="1"/>
    <col min="10006" max="10239" width="11.44140625" style="60"/>
    <col min="10240" max="10240" width="1.33203125" style="60" customWidth="1"/>
    <col min="10241" max="10241" width="7.88671875" style="60" customWidth="1"/>
    <col min="10242" max="10242" width="34.88671875" style="60" customWidth="1"/>
    <col min="10243" max="10243" width="4.6640625" style="60" customWidth="1"/>
    <col min="10244" max="10244" width="8.33203125" style="60" customWidth="1"/>
    <col min="10245" max="10245" width="10.33203125" style="60" customWidth="1"/>
    <col min="10246" max="10246" width="1.44140625" style="60" customWidth="1"/>
    <col min="10247" max="10247" width="11.5546875" style="60" customWidth="1"/>
    <col min="10248" max="10248" width="9.5546875" style="60" customWidth="1"/>
    <col min="10249" max="10249" width="11.33203125" style="60" customWidth="1"/>
    <col min="10250" max="10250" width="12.44140625" style="60" customWidth="1"/>
    <col min="10251" max="10251" width="11.33203125" style="60" customWidth="1"/>
    <col min="10252" max="10252" width="14.44140625" style="60" customWidth="1"/>
    <col min="10253" max="10253" width="15.109375" style="60" customWidth="1"/>
    <col min="10254" max="10254" width="1.33203125" style="60" customWidth="1"/>
    <col min="10255" max="10255" width="24" style="60" customWidth="1"/>
    <col min="10256" max="10256" width="9.5546875" style="60" customWidth="1"/>
    <col min="10257" max="10257" width="8.88671875" style="60" customWidth="1"/>
    <col min="10258" max="10259" width="11.44140625" style="60"/>
    <col min="10260" max="10260" width="20.5546875" style="60" customWidth="1"/>
    <col min="10261" max="10261" width="13.33203125" style="60" customWidth="1"/>
    <col min="10262" max="10495" width="11.44140625" style="60"/>
    <col min="10496" max="10496" width="1.33203125" style="60" customWidth="1"/>
    <col min="10497" max="10497" width="7.88671875" style="60" customWidth="1"/>
    <col min="10498" max="10498" width="34.88671875" style="60" customWidth="1"/>
    <col min="10499" max="10499" width="4.6640625" style="60" customWidth="1"/>
    <col min="10500" max="10500" width="8.33203125" style="60" customWidth="1"/>
    <col min="10501" max="10501" width="10.33203125" style="60" customWidth="1"/>
    <col min="10502" max="10502" width="1.44140625" style="60" customWidth="1"/>
    <col min="10503" max="10503" width="11.5546875" style="60" customWidth="1"/>
    <col min="10504" max="10504" width="9.5546875" style="60" customWidth="1"/>
    <col min="10505" max="10505" width="11.33203125" style="60" customWidth="1"/>
    <col min="10506" max="10506" width="12.44140625" style="60" customWidth="1"/>
    <col min="10507" max="10507" width="11.33203125" style="60" customWidth="1"/>
    <col min="10508" max="10508" width="14.44140625" style="60" customWidth="1"/>
    <col min="10509" max="10509" width="15.109375" style="60" customWidth="1"/>
    <col min="10510" max="10510" width="1.33203125" style="60" customWidth="1"/>
    <col min="10511" max="10511" width="24" style="60" customWidth="1"/>
    <col min="10512" max="10512" width="9.5546875" style="60" customWidth="1"/>
    <col min="10513" max="10513" width="8.88671875" style="60" customWidth="1"/>
    <col min="10514" max="10515" width="11.44140625" style="60"/>
    <col min="10516" max="10516" width="20.5546875" style="60" customWidth="1"/>
    <col min="10517" max="10517" width="13.33203125" style="60" customWidth="1"/>
    <col min="10518" max="10751" width="11.44140625" style="60"/>
    <col min="10752" max="10752" width="1.33203125" style="60" customWidth="1"/>
    <col min="10753" max="10753" width="7.88671875" style="60" customWidth="1"/>
    <col min="10754" max="10754" width="34.88671875" style="60" customWidth="1"/>
    <col min="10755" max="10755" width="4.6640625" style="60" customWidth="1"/>
    <col min="10756" max="10756" width="8.33203125" style="60" customWidth="1"/>
    <col min="10757" max="10757" width="10.33203125" style="60" customWidth="1"/>
    <col min="10758" max="10758" width="1.44140625" style="60" customWidth="1"/>
    <col min="10759" max="10759" width="11.5546875" style="60" customWidth="1"/>
    <col min="10760" max="10760" width="9.5546875" style="60" customWidth="1"/>
    <col min="10761" max="10761" width="11.33203125" style="60" customWidth="1"/>
    <col min="10762" max="10762" width="12.44140625" style="60" customWidth="1"/>
    <col min="10763" max="10763" width="11.33203125" style="60" customWidth="1"/>
    <col min="10764" max="10764" width="14.44140625" style="60" customWidth="1"/>
    <col min="10765" max="10765" width="15.109375" style="60" customWidth="1"/>
    <col min="10766" max="10766" width="1.33203125" style="60" customWidth="1"/>
    <col min="10767" max="10767" width="24" style="60" customWidth="1"/>
    <col min="10768" max="10768" width="9.5546875" style="60" customWidth="1"/>
    <col min="10769" max="10769" width="8.88671875" style="60" customWidth="1"/>
    <col min="10770" max="10771" width="11.44140625" style="60"/>
    <col min="10772" max="10772" width="20.5546875" style="60" customWidth="1"/>
    <col min="10773" max="10773" width="13.33203125" style="60" customWidth="1"/>
    <col min="10774" max="11007" width="11.44140625" style="60"/>
    <col min="11008" max="11008" width="1.33203125" style="60" customWidth="1"/>
    <col min="11009" max="11009" width="7.88671875" style="60" customWidth="1"/>
    <col min="11010" max="11010" width="34.88671875" style="60" customWidth="1"/>
    <col min="11011" max="11011" width="4.6640625" style="60" customWidth="1"/>
    <col min="11012" max="11012" width="8.33203125" style="60" customWidth="1"/>
    <col min="11013" max="11013" width="10.33203125" style="60" customWidth="1"/>
    <col min="11014" max="11014" width="1.44140625" style="60" customWidth="1"/>
    <col min="11015" max="11015" width="11.5546875" style="60" customWidth="1"/>
    <col min="11016" max="11016" width="9.5546875" style="60" customWidth="1"/>
    <col min="11017" max="11017" width="11.33203125" style="60" customWidth="1"/>
    <col min="11018" max="11018" width="12.44140625" style="60" customWidth="1"/>
    <col min="11019" max="11019" width="11.33203125" style="60" customWidth="1"/>
    <col min="11020" max="11020" width="14.44140625" style="60" customWidth="1"/>
    <col min="11021" max="11021" width="15.109375" style="60" customWidth="1"/>
    <col min="11022" max="11022" width="1.33203125" style="60" customWidth="1"/>
    <col min="11023" max="11023" width="24" style="60" customWidth="1"/>
    <col min="11024" max="11024" width="9.5546875" style="60" customWidth="1"/>
    <col min="11025" max="11025" width="8.88671875" style="60" customWidth="1"/>
    <col min="11026" max="11027" width="11.44140625" style="60"/>
    <col min="11028" max="11028" width="20.5546875" style="60" customWidth="1"/>
    <col min="11029" max="11029" width="13.33203125" style="60" customWidth="1"/>
    <col min="11030" max="11263" width="11.44140625" style="60"/>
    <col min="11264" max="11264" width="1.33203125" style="60" customWidth="1"/>
    <col min="11265" max="11265" width="7.88671875" style="60" customWidth="1"/>
    <col min="11266" max="11266" width="34.88671875" style="60" customWidth="1"/>
    <col min="11267" max="11267" width="4.6640625" style="60" customWidth="1"/>
    <col min="11268" max="11268" width="8.33203125" style="60" customWidth="1"/>
    <col min="11269" max="11269" width="10.33203125" style="60" customWidth="1"/>
    <col min="11270" max="11270" width="1.44140625" style="60" customWidth="1"/>
    <col min="11271" max="11271" width="11.5546875" style="60" customWidth="1"/>
    <col min="11272" max="11272" width="9.5546875" style="60" customWidth="1"/>
    <col min="11273" max="11273" width="11.33203125" style="60" customWidth="1"/>
    <col min="11274" max="11274" width="12.44140625" style="60" customWidth="1"/>
    <col min="11275" max="11275" width="11.33203125" style="60" customWidth="1"/>
    <col min="11276" max="11276" width="14.44140625" style="60" customWidth="1"/>
    <col min="11277" max="11277" width="15.109375" style="60" customWidth="1"/>
    <col min="11278" max="11278" width="1.33203125" style="60" customWidth="1"/>
    <col min="11279" max="11279" width="24" style="60" customWidth="1"/>
    <col min="11280" max="11280" width="9.5546875" style="60" customWidth="1"/>
    <col min="11281" max="11281" width="8.88671875" style="60" customWidth="1"/>
    <col min="11282" max="11283" width="11.44140625" style="60"/>
    <col min="11284" max="11284" width="20.5546875" style="60" customWidth="1"/>
    <col min="11285" max="11285" width="13.33203125" style="60" customWidth="1"/>
    <col min="11286" max="11519" width="11.44140625" style="60"/>
    <col min="11520" max="11520" width="1.33203125" style="60" customWidth="1"/>
    <col min="11521" max="11521" width="7.88671875" style="60" customWidth="1"/>
    <col min="11522" max="11522" width="34.88671875" style="60" customWidth="1"/>
    <col min="11523" max="11523" width="4.6640625" style="60" customWidth="1"/>
    <col min="11524" max="11524" width="8.33203125" style="60" customWidth="1"/>
    <col min="11525" max="11525" width="10.33203125" style="60" customWidth="1"/>
    <col min="11526" max="11526" width="1.44140625" style="60" customWidth="1"/>
    <col min="11527" max="11527" width="11.5546875" style="60" customWidth="1"/>
    <col min="11528" max="11528" width="9.5546875" style="60" customWidth="1"/>
    <col min="11529" max="11529" width="11.33203125" style="60" customWidth="1"/>
    <col min="11530" max="11530" width="12.44140625" style="60" customWidth="1"/>
    <col min="11531" max="11531" width="11.33203125" style="60" customWidth="1"/>
    <col min="11532" max="11532" width="14.44140625" style="60" customWidth="1"/>
    <col min="11533" max="11533" width="15.109375" style="60" customWidth="1"/>
    <col min="11534" max="11534" width="1.33203125" style="60" customWidth="1"/>
    <col min="11535" max="11535" width="24" style="60" customWidth="1"/>
    <col min="11536" max="11536" width="9.5546875" style="60" customWidth="1"/>
    <col min="11537" max="11537" width="8.88671875" style="60" customWidth="1"/>
    <col min="11538" max="11539" width="11.44140625" style="60"/>
    <col min="11540" max="11540" width="20.5546875" style="60" customWidth="1"/>
    <col min="11541" max="11541" width="13.33203125" style="60" customWidth="1"/>
    <col min="11542" max="11775" width="11.44140625" style="60"/>
    <col min="11776" max="11776" width="1.33203125" style="60" customWidth="1"/>
    <col min="11777" max="11777" width="7.88671875" style="60" customWidth="1"/>
    <col min="11778" max="11778" width="34.88671875" style="60" customWidth="1"/>
    <col min="11779" max="11779" width="4.6640625" style="60" customWidth="1"/>
    <col min="11780" max="11780" width="8.33203125" style="60" customWidth="1"/>
    <col min="11781" max="11781" width="10.33203125" style="60" customWidth="1"/>
    <col min="11782" max="11782" width="1.44140625" style="60" customWidth="1"/>
    <col min="11783" max="11783" width="11.5546875" style="60" customWidth="1"/>
    <col min="11784" max="11784" width="9.5546875" style="60" customWidth="1"/>
    <col min="11785" max="11785" width="11.33203125" style="60" customWidth="1"/>
    <col min="11786" max="11786" width="12.44140625" style="60" customWidth="1"/>
    <col min="11787" max="11787" width="11.33203125" style="60" customWidth="1"/>
    <col min="11788" max="11788" width="14.44140625" style="60" customWidth="1"/>
    <col min="11789" max="11789" width="15.109375" style="60" customWidth="1"/>
    <col min="11790" max="11790" width="1.33203125" style="60" customWidth="1"/>
    <col min="11791" max="11791" width="24" style="60" customWidth="1"/>
    <col min="11792" max="11792" width="9.5546875" style="60" customWidth="1"/>
    <col min="11793" max="11793" width="8.88671875" style="60" customWidth="1"/>
    <col min="11794" max="11795" width="11.44140625" style="60"/>
    <col min="11796" max="11796" width="20.5546875" style="60" customWidth="1"/>
    <col min="11797" max="11797" width="13.33203125" style="60" customWidth="1"/>
    <col min="11798" max="12031" width="11.44140625" style="60"/>
    <col min="12032" max="12032" width="1.33203125" style="60" customWidth="1"/>
    <col min="12033" max="12033" width="7.88671875" style="60" customWidth="1"/>
    <col min="12034" max="12034" width="34.88671875" style="60" customWidth="1"/>
    <col min="12035" max="12035" width="4.6640625" style="60" customWidth="1"/>
    <col min="12036" max="12036" width="8.33203125" style="60" customWidth="1"/>
    <col min="12037" max="12037" width="10.33203125" style="60" customWidth="1"/>
    <col min="12038" max="12038" width="1.44140625" style="60" customWidth="1"/>
    <col min="12039" max="12039" width="11.5546875" style="60" customWidth="1"/>
    <col min="12040" max="12040" width="9.5546875" style="60" customWidth="1"/>
    <col min="12041" max="12041" width="11.33203125" style="60" customWidth="1"/>
    <col min="12042" max="12042" width="12.44140625" style="60" customWidth="1"/>
    <col min="12043" max="12043" width="11.33203125" style="60" customWidth="1"/>
    <col min="12044" max="12044" width="14.44140625" style="60" customWidth="1"/>
    <col min="12045" max="12045" width="15.109375" style="60" customWidth="1"/>
    <col min="12046" max="12046" width="1.33203125" style="60" customWidth="1"/>
    <col min="12047" max="12047" width="24" style="60" customWidth="1"/>
    <col min="12048" max="12048" width="9.5546875" style="60" customWidth="1"/>
    <col min="12049" max="12049" width="8.88671875" style="60" customWidth="1"/>
    <col min="12050" max="12051" width="11.44140625" style="60"/>
    <col min="12052" max="12052" width="20.5546875" style="60" customWidth="1"/>
    <col min="12053" max="12053" width="13.33203125" style="60" customWidth="1"/>
    <col min="12054" max="12287" width="11.44140625" style="60"/>
    <col min="12288" max="12288" width="1.33203125" style="60" customWidth="1"/>
    <col min="12289" max="12289" width="7.88671875" style="60" customWidth="1"/>
    <col min="12290" max="12290" width="34.88671875" style="60" customWidth="1"/>
    <col min="12291" max="12291" width="4.6640625" style="60" customWidth="1"/>
    <col min="12292" max="12292" width="8.33203125" style="60" customWidth="1"/>
    <col min="12293" max="12293" width="10.33203125" style="60" customWidth="1"/>
    <col min="12294" max="12294" width="1.44140625" style="60" customWidth="1"/>
    <col min="12295" max="12295" width="11.5546875" style="60" customWidth="1"/>
    <col min="12296" max="12296" width="9.5546875" style="60" customWidth="1"/>
    <col min="12297" max="12297" width="11.33203125" style="60" customWidth="1"/>
    <col min="12298" max="12298" width="12.44140625" style="60" customWidth="1"/>
    <col min="12299" max="12299" width="11.33203125" style="60" customWidth="1"/>
    <col min="12300" max="12300" width="14.44140625" style="60" customWidth="1"/>
    <col min="12301" max="12301" width="15.109375" style="60" customWidth="1"/>
    <col min="12302" max="12302" width="1.33203125" style="60" customWidth="1"/>
    <col min="12303" max="12303" width="24" style="60" customWidth="1"/>
    <col min="12304" max="12304" width="9.5546875" style="60" customWidth="1"/>
    <col min="12305" max="12305" width="8.88671875" style="60" customWidth="1"/>
    <col min="12306" max="12307" width="11.44140625" style="60"/>
    <col min="12308" max="12308" width="20.5546875" style="60" customWidth="1"/>
    <col min="12309" max="12309" width="13.33203125" style="60" customWidth="1"/>
    <col min="12310" max="12543" width="11.44140625" style="60"/>
    <col min="12544" max="12544" width="1.33203125" style="60" customWidth="1"/>
    <col min="12545" max="12545" width="7.88671875" style="60" customWidth="1"/>
    <col min="12546" max="12546" width="34.88671875" style="60" customWidth="1"/>
    <col min="12547" max="12547" width="4.6640625" style="60" customWidth="1"/>
    <col min="12548" max="12548" width="8.33203125" style="60" customWidth="1"/>
    <col min="12549" max="12549" width="10.33203125" style="60" customWidth="1"/>
    <col min="12550" max="12550" width="1.44140625" style="60" customWidth="1"/>
    <col min="12551" max="12551" width="11.5546875" style="60" customWidth="1"/>
    <col min="12552" max="12552" width="9.5546875" style="60" customWidth="1"/>
    <col min="12553" max="12553" width="11.33203125" style="60" customWidth="1"/>
    <col min="12554" max="12554" width="12.44140625" style="60" customWidth="1"/>
    <col min="12555" max="12555" width="11.33203125" style="60" customWidth="1"/>
    <col min="12556" max="12556" width="14.44140625" style="60" customWidth="1"/>
    <col min="12557" max="12557" width="15.109375" style="60" customWidth="1"/>
    <col min="12558" max="12558" width="1.33203125" style="60" customWidth="1"/>
    <col min="12559" max="12559" width="24" style="60" customWidth="1"/>
    <col min="12560" max="12560" width="9.5546875" style="60" customWidth="1"/>
    <col min="12561" max="12561" width="8.88671875" style="60" customWidth="1"/>
    <col min="12562" max="12563" width="11.44140625" style="60"/>
    <col min="12564" max="12564" width="20.5546875" style="60" customWidth="1"/>
    <col min="12565" max="12565" width="13.33203125" style="60" customWidth="1"/>
    <col min="12566" max="12799" width="11.44140625" style="60"/>
    <col min="12800" max="12800" width="1.33203125" style="60" customWidth="1"/>
    <col min="12801" max="12801" width="7.88671875" style="60" customWidth="1"/>
    <col min="12802" max="12802" width="34.88671875" style="60" customWidth="1"/>
    <col min="12803" max="12803" width="4.6640625" style="60" customWidth="1"/>
    <col min="12804" max="12804" width="8.33203125" style="60" customWidth="1"/>
    <col min="12805" max="12805" width="10.33203125" style="60" customWidth="1"/>
    <col min="12806" max="12806" width="1.44140625" style="60" customWidth="1"/>
    <col min="12807" max="12807" width="11.5546875" style="60" customWidth="1"/>
    <col min="12808" max="12808" width="9.5546875" style="60" customWidth="1"/>
    <col min="12809" max="12809" width="11.33203125" style="60" customWidth="1"/>
    <col min="12810" max="12810" width="12.44140625" style="60" customWidth="1"/>
    <col min="12811" max="12811" width="11.33203125" style="60" customWidth="1"/>
    <col min="12812" max="12812" width="14.44140625" style="60" customWidth="1"/>
    <col min="12813" max="12813" width="15.109375" style="60" customWidth="1"/>
    <col min="12814" max="12814" width="1.33203125" style="60" customWidth="1"/>
    <col min="12815" max="12815" width="24" style="60" customWidth="1"/>
    <col min="12816" max="12816" width="9.5546875" style="60" customWidth="1"/>
    <col min="12817" max="12817" width="8.88671875" style="60" customWidth="1"/>
    <col min="12818" max="12819" width="11.44140625" style="60"/>
    <col min="12820" max="12820" width="20.5546875" style="60" customWidth="1"/>
    <col min="12821" max="12821" width="13.33203125" style="60" customWidth="1"/>
    <col min="12822" max="13055" width="11.44140625" style="60"/>
    <col min="13056" max="13056" width="1.33203125" style="60" customWidth="1"/>
    <col min="13057" max="13057" width="7.88671875" style="60" customWidth="1"/>
    <col min="13058" max="13058" width="34.88671875" style="60" customWidth="1"/>
    <col min="13059" max="13059" width="4.6640625" style="60" customWidth="1"/>
    <col min="13060" max="13060" width="8.33203125" style="60" customWidth="1"/>
    <col min="13061" max="13061" width="10.33203125" style="60" customWidth="1"/>
    <col min="13062" max="13062" width="1.44140625" style="60" customWidth="1"/>
    <col min="13063" max="13063" width="11.5546875" style="60" customWidth="1"/>
    <col min="13064" max="13064" width="9.5546875" style="60" customWidth="1"/>
    <col min="13065" max="13065" width="11.33203125" style="60" customWidth="1"/>
    <col min="13066" max="13066" width="12.44140625" style="60" customWidth="1"/>
    <col min="13067" max="13067" width="11.33203125" style="60" customWidth="1"/>
    <col min="13068" max="13068" width="14.44140625" style="60" customWidth="1"/>
    <col min="13069" max="13069" width="15.109375" style="60" customWidth="1"/>
    <col min="13070" max="13070" width="1.33203125" style="60" customWidth="1"/>
    <col min="13071" max="13071" width="24" style="60" customWidth="1"/>
    <col min="13072" max="13072" width="9.5546875" style="60" customWidth="1"/>
    <col min="13073" max="13073" width="8.88671875" style="60" customWidth="1"/>
    <col min="13074" max="13075" width="11.44140625" style="60"/>
    <col min="13076" max="13076" width="20.5546875" style="60" customWidth="1"/>
    <col min="13077" max="13077" width="13.33203125" style="60" customWidth="1"/>
    <col min="13078" max="13311" width="11.44140625" style="60"/>
    <col min="13312" max="13312" width="1.33203125" style="60" customWidth="1"/>
    <col min="13313" max="13313" width="7.88671875" style="60" customWidth="1"/>
    <col min="13314" max="13314" width="34.88671875" style="60" customWidth="1"/>
    <col min="13315" max="13315" width="4.6640625" style="60" customWidth="1"/>
    <col min="13316" max="13316" width="8.33203125" style="60" customWidth="1"/>
    <col min="13317" max="13317" width="10.33203125" style="60" customWidth="1"/>
    <col min="13318" max="13318" width="1.44140625" style="60" customWidth="1"/>
    <col min="13319" max="13319" width="11.5546875" style="60" customWidth="1"/>
    <col min="13320" max="13320" width="9.5546875" style="60" customWidth="1"/>
    <col min="13321" max="13321" width="11.33203125" style="60" customWidth="1"/>
    <col min="13322" max="13322" width="12.44140625" style="60" customWidth="1"/>
    <col min="13323" max="13323" width="11.33203125" style="60" customWidth="1"/>
    <col min="13324" max="13324" width="14.44140625" style="60" customWidth="1"/>
    <col min="13325" max="13325" width="15.109375" style="60" customWidth="1"/>
    <col min="13326" max="13326" width="1.33203125" style="60" customWidth="1"/>
    <col min="13327" max="13327" width="24" style="60" customWidth="1"/>
    <col min="13328" max="13328" width="9.5546875" style="60" customWidth="1"/>
    <col min="13329" max="13329" width="8.88671875" style="60" customWidth="1"/>
    <col min="13330" max="13331" width="11.44140625" style="60"/>
    <col min="13332" max="13332" width="20.5546875" style="60" customWidth="1"/>
    <col min="13333" max="13333" width="13.33203125" style="60" customWidth="1"/>
    <col min="13334" max="13567" width="11.44140625" style="60"/>
    <col min="13568" max="13568" width="1.33203125" style="60" customWidth="1"/>
    <col min="13569" max="13569" width="7.88671875" style="60" customWidth="1"/>
    <col min="13570" max="13570" width="34.88671875" style="60" customWidth="1"/>
    <col min="13571" max="13571" width="4.6640625" style="60" customWidth="1"/>
    <col min="13572" max="13572" width="8.33203125" style="60" customWidth="1"/>
    <col min="13573" max="13573" width="10.33203125" style="60" customWidth="1"/>
    <col min="13574" max="13574" width="1.44140625" style="60" customWidth="1"/>
    <col min="13575" max="13575" width="11.5546875" style="60" customWidth="1"/>
    <col min="13576" max="13576" width="9.5546875" style="60" customWidth="1"/>
    <col min="13577" max="13577" width="11.33203125" style="60" customWidth="1"/>
    <col min="13578" max="13578" width="12.44140625" style="60" customWidth="1"/>
    <col min="13579" max="13579" width="11.33203125" style="60" customWidth="1"/>
    <col min="13580" max="13580" width="14.44140625" style="60" customWidth="1"/>
    <col min="13581" max="13581" width="15.109375" style="60" customWidth="1"/>
    <col min="13582" max="13582" width="1.33203125" style="60" customWidth="1"/>
    <col min="13583" max="13583" width="24" style="60" customWidth="1"/>
    <col min="13584" max="13584" width="9.5546875" style="60" customWidth="1"/>
    <col min="13585" max="13585" width="8.88671875" style="60" customWidth="1"/>
    <col min="13586" max="13587" width="11.44140625" style="60"/>
    <col min="13588" max="13588" width="20.5546875" style="60" customWidth="1"/>
    <col min="13589" max="13589" width="13.33203125" style="60" customWidth="1"/>
    <col min="13590" max="13823" width="11.44140625" style="60"/>
    <col min="13824" max="13824" width="1.33203125" style="60" customWidth="1"/>
    <col min="13825" max="13825" width="7.88671875" style="60" customWidth="1"/>
    <col min="13826" max="13826" width="34.88671875" style="60" customWidth="1"/>
    <col min="13827" max="13827" width="4.6640625" style="60" customWidth="1"/>
    <col min="13828" max="13828" width="8.33203125" style="60" customWidth="1"/>
    <col min="13829" max="13829" width="10.33203125" style="60" customWidth="1"/>
    <col min="13830" max="13830" width="1.44140625" style="60" customWidth="1"/>
    <col min="13831" max="13831" width="11.5546875" style="60" customWidth="1"/>
    <col min="13832" max="13832" width="9.5546875" style="60" customWidth="1"/>
    <col min="13833" max="13833" width="11.33203125" style="60" customWidth="1"/>
    <col min="13834" max="13834" width="12.44140625" style="60" customWidth="1"/>
    <col min="13835" max="13835" width="11.33203125" style="60" customWidth="1"/>
    <col min="13836" max="13836" width="14.44140625" style="60" customWidth="1"/>
    <col min="13837" max="13837" width="15.109375" style="60" customWidth="1"/>
    <col min="13838" max="13838" width="1.33203125" style="60" customWidth="1"/>
    <col min="13839" max="13839" width="24" style="60" customWidth="1"/>
    <col min="13840" max="13840" width="9.5546875" style="60" customWidth="1"/>
    <col min="13841" max="13841" width="8.88671875" style="60" customWidth="1"/>
    <col min="13842" max="13843" width="11.44140625" style="60"/>
    <col min="13844" max="13844" width="20.5546875" style="60" customWidth="1"/>
    <col min="13845" max="13845" width="13.33203125" style="60" customWidth="1"/>
    <col min="13846" max="14079" width="11.44140625" style="60"/>
    <col min="14080" max="14080" width="1.33203125" style="60" customWidth="1"/>
    <col min="14081" max="14081" width="7.88671875" style="60" customWidth="1"/>
    <col min="14082" max="14082" width="34.88671875" style="60" customWidth="1"/>
    <col min="14083" max="14083" width="4.6640625" style="60" customWidth="1"/>
    <col min="14084" max="14084" width="8.33203125" style="60" customWidth="1"/>
    <col min="14085" max="14085" width="10.33203125" style="60" customWidth="1"/>
    <col min="14086" max="14086" width="1.44140625" style="60" customWidth="1"/>
    <col min="14087" max="14087" width="11.5546875" style="60" customWidth="1"/>
    <col min="14088" max="14088" width="9.5546875" style="60" customWidth="1"/>
    <col min="14089" max="14089" width="11.33203125" style="60" customWidth="1"/>
    <col min="14090" max="14090" width="12.44140625" style="60" customWidth="1"/>
    <col min="14091" max="14091" width="11.33203125" style="60" customWidth="1"/>
    <col min="14092" max="14092" width="14.44140625" style="60" customWidth="1"/>
    <col min="14093" max="14093" width="15.109375" style="60" customWidth="1"/>
    <col min="14094" max="14094" width="1.33203125" style="60" customWidth="1"/>
    <col min="14095" max="14095" width="24" style="60" customWidth="1"/>
    <col min="14096" max="14096" width="9.5546875" style="60" customWidth="1"/>
    <col min="14097" max="14097" width="8.88671875" style="60" customWidth="1"/>
    <col min="14098" max="14099" width="11.44140625" style="60"/>
    <col min="14100" max="14100" width="20.5546875" style="60" customWidth="1"/>
    <col min="14101" max="14101" width="13.33203125" style="60" customWidth="1"/>
    <col min="14102" max="14335" width="11.44140625" style="60"/>
    <col min="14336" max="14336" width="1.33203125" style="60" customWidth="1"/>
    <col min="14337" max="14337" width="7.88671875" style="60" customWidth="1"/>
    <col min="14338" max="14338" width="34.88671875" style="60" customWidth="1"/>
    <col min="14339" max="14339" width="4.6640625" style="60" customWidth="1"/>
    <col min="14340" max="14340" width="8.33203125" style="60" customWidth="1"/>
    <col min="14341" max="14341" width="10.33203125" style="60" customWidth="1"/>
    <col min="14342" max="14342" width="1.44140625" style="60" customWidth="1"/>
    <col min="14343" max="14343" width="11.5546875" style="60" customWidth="1"/>
    <col min="14344" max="14344" width="9.5546875" style="60" customWidth="1"/>
    <col min="14345" max="14345" width="11.33203125" style="60" customWidth="1"/>
    <col min="14346" max="14346" width="12.44140625" style="60" customWidth="1"/>
    <col min="14347" max="14347" width="11.33203125" style="60" customWidth="1"/>
    <col min="14348" max="14348" width="14.44140625" style="60" customWidth="1"/>
    <col min="14349" max="14349" width="15.109375" style="60" customWidth="1"/>
    <col min="14350" max="14350" width="1.33203125" style="60" customWidth="1"/>
    <col min="14351" max="14351" width="24" style="60" customWidth="1"/>
    <col min="14352" max="14352" width="9.5546875" style="60" customWidth="1"/>
    <col min="14353" max="14353" width="8.88671875" style="60" customWidth="1"/>
    <col min="14354" max="14355" width="11.44140625" style="60"/>
    <col min="14356" max="14356" width="20.5546875" style="60" customWidth="1"/>
    <col min="14357" max="14357" width="13.33203125" style="60" customWidth="1"/>
    <col min="14358" max="14591" width="11.44140625" style="60"/>
    <col min="14592" max="14592" width="1.33203125" style="60" customWidth="1"/>
    <col min="14593" max="14593" width="7.88671875" style="60" customWidth="1"/>
    <col min="14594" max="14594" width="34.88671875" style="60" customWidth="1"/>
    <col min="14595" max="14595" width="4.6640625" style="60" customWidth="1"/>
    <col min="14596" max="14596" width="8.33203125" style="60" customWidth="1"/>
    <col min="14597" max="14597" width="10.33203125" style="60" customWidth="1"/>
    <col min="14598" max="14598" width="1.44140625" style="60" customWidth="1"/>
    <col min="14599" max="14599" width="11.5546875" style="60" customWidth="1"/>
    <col min="14600" max="14600" width="9.5546875" style="60" customWidth="1"/>
    <col min="14601" max="14601" width="11.33203125" style="60" customWidth="1"/>
    <col min="14602" max="14602" width="12.44140625" style="60" customWidth="1"/>
    <col min="14603" max="14603" width="11.33203125" style="60" customWidth="1"/>
    <col min="14604" max="14604" width="14.44140625" style="60" customWidth="1"/>
    <col min="14605" max="14605" width="15.109375" style="60" customWidth="1"/>
    <col min="14606" max="14606" width="1.33203125" style="60" customWidth="1"/>
    <col min="14607" max="14607" width="24" style="60" customWidth="1"/>
    <col min="14608" max="14608" width="9.5546875" style="60" customWidth="1"/>
    <col min="14609" max="14609" width="8.88671875" style="60" customWidth="1"/>
    <col min="14610" max="14611" width="11.44140625" style="60"/>
    <col min="14612" max="14612" width="20.5546875" style="60" customWidth="1"/>
    <col min="14613" max="14613" width="13.33203125" style="60" customWidth="1"/>
    <col min="14614" max="14847" width="11.44140625" style="60"/>
    <col min="14848" max="14848" width="1.33203125" style="60" customWidth="1"/>
    <col min="14849" max="14849" width="7.88671875" style="60" customWidth="1"/>
    <col min="14850" max="14850" width="34.88671875" style="60" customWidth="1"/>
    <col min="14851" max="14851" width="4.6640625" style="60" customWidth="1"/>
    <col min="14852" max="14852" width="8.33203125" style="60" customWidth="1"/>
    <col min="14853" max="14853" width="10.33203125" style="60" customWidth="1"/>
    <col min="14854" max="14854" width="1.44140625" style="60" customWidth="1"/>
    <col min="14855" max="14855" width="11.5546875" style="60" customWidth="1"/>
    <col min="14856" max="14856" width="9.5546875" style="60" customWidth="1"/>
    <col min="14857" max="14857" width="11.33203125" style="60" customWidth="1"/>
    <col min="14858" max="14858" width="12.44140625" style="60" customWidth="1"/>
    <col min="14859" max="14859" width="11.33203125" style="60" customWidth="1"/>
    <col min="14860" max="14860" width="14.44140625" style="60" customWidth="1"/>
    <col min="14861" max="14861" width="15.109375" style="60" customWidth="1"/>
    <col min="14862" max="14862" width="1.33203125" style="60" customWidth="1"/>
    <col min="14863" max="14863" width="24" style="60" customWidth="1"/>
    <col min="14864" max="14864" width="9.5546875" style="60" customWidth="1"/>
    <col min="14865" max="14865" width="8.88671875" style="60" customWidth="1"/>
    <col min="14866" max="14867" width="11.44140625" style="60"/>
    <col min="14868" max="14868" width="20.5546875" style="60" customWidth="1"/>
    <col min="14869" max="14869" width="13.33203125" style="60" customWidth="1"/>
    <col min="14870" max="15103" width="11.44140625" style="60"/>
    <col min="15104" max="15104" width="1.33203125" style="60" customWidth="1"/>
    <col min="15105" max="15105" width="7.88671875" style="60" customWidth="1"/>
    <col min="15106" max="15106" width="34.88671875" style="60" customWidth="1"/>
    <col min="15107" max="15107" width="4.6640625" style="60" customWidth="1"/>
    <col min="15108" max="15108" width="8.33203125" style="60" customWidth="1"/>
    <col min="15109" max="15109" width="10.33203125" style="60" customWidth="1"/>
    <col min="15110" max="15110" width="1.44140625" style="60" customWidth="1"/>
    <col min="15111" max="15111" width="11.5546875" style="60" customWidth="1"/>
    <col min="15112" max="15112" width="9.5546875" style="60" customWidth="1"/>
    <col min="15113" max="15113" width="11.33203125" style="60" customWidth="1"/>
    <col min="15114" max="15114" width="12.44140625" style="60" customWidth="1"/>
    <col min="15115" max="15115" width="11.33203125" style="60" customWidth="1"/>
    <col min="15116" max="15116" width="14.44140625" style="60" customWidth="1"/>
    <col min="15117" max="15117" width="15.109375" style="60" customWidth="1"/>
    <col min="15118" max="15118" width="1.33203125" style="60" customWidth="1"/>
    <col min="15119" max="15119" width="24" style="60" customWidth="1"/>
    <col min="15120" max="15120" width="9.5546875" style="60" customWidth="1"/>
    <col min="15121" max="15121" width="8.88671875" style="60" customWidth="1"/>
    <col min="15122" max="15123" width="11.44140625" style="60"/>
    <col min="15124" max="15124" width="20.5546875" style="60" customWidth="1"/>
    <col min="15125" max="15125" width="13.33203125" style="60" customWidth="1"/>
    <col min="15126" max="15359" width="11.44140625" style="60"/>
    <col min="15360" max="15360" width="1.33203125" style="60" customWidth="1"/>
    <col min="15361" max="15361" width="7.88671875" style="60" customWidth="1"/>
    <col min="15362" max="15362" width="34.88671875" style="60" customWidth="1"/>
    <col min="15363" max="15363" width="4.6640625" style="60" customWidth="1"/>
    <col min="15364" max="15364" width="8.33203125" style="60" customWidth="1"/>
    <col min="15365" max="15365" width="10.33203125" style="60" customWidth="1"/>
    <col min="15366" max="15366" width="1.44140625" style="60" customWidth="1"/>
    <col min="15367" max="15367" width="11.5546875" style="60" customWidth="1"/>
    <col min="15368" max="15368" width="9.5546875" style="60" customWidth="1"/>
    <col min="15369" max="15369" width="11.33203125" style="60" customWidth="1"/>
    <col min="15370" max="15370" width="12.44140625" style="60" customWidth="1"/>
    <col min="15371" max="15371" width="11.33203125" style="60" customWidth="1"/>
    <col min="15372" max="15372" width="14.44140625" style="60" customWidth="1"/>
    <col min="15373" max="15373" width="15.109375" style="60" customWidth="1"/>
    <col min="15374" max="15374" width="1.33203125" style="60" customWidth="1"/>
    <col min="15375" max="15375" width="24" style="60" customWidth="1"/>
    <col min="15376" max="15376" width="9.5546875" style="60" customWidth="1"/>
    <col min="15377" max="15377" width="8.88671875" style="60" customWidth="1"/>
    <col min="15378" max="15379" width="11.44140625" style="60"/>
    <col min="15380" max="15380" width="20.5546875" style="60" customWidth="1"/>
    <col min="15381" max="15381" width="13.33203125" style="60" customWidth="1"/>
    <col min="15382" max="15615" width="11.44140625" style="60"/>
    <col min="15616" max="15616" width="1.33203125" style="60" customWidth="1"/>
    <col min="15617" max="15617" width="7.88671875" style="60" customWidth="1"/>
    <col min="15618" max="15618" width="34.88671875" style="60" customWidth="1"/>
    <col min="15619" max="15619" width="4.6640625" style="60" customWidth="1"/>
    <col min="15620" max="15620" width="8.33203125" style="60" customWidth="1"/>
    <col min="15621" max="15621" width="10.33203125" style="60" customWidth="1"/>
    <col min="15622" max="15622" width="1.44140625" style="60" customWidth="1"/>
    <col min="15623" max="15623" width="11.5546875" style="60" customWidth="1"/>
    <col min="15624" max="15624" width="9.5546875" style="60" customWidth="1"/>
    <col min="15625" max="15625" width="11.33203125" style="60" customWidth="1"/>
    <col min="15626" max="15626" width="12.44140625" style="60" customWidth="1"/>
    <col min="15627" max="15627" width="11.33203125" style="60" customWidth="1"/>
    <col min="15628" max="15628" width="14.44140625" style="60" customWidth="1"/>
    <col min="15629" max="15629" width="15.109375" style="60" customWidth="1"/>
    <col min="15630" max="15630" width="1.33203125" style="60" customWidth="1"/>
    <col min="15631" max="15631" width="24" style="60" customWidth="1"/>
    <col min="15632" max="15632" width="9.5546875" style="60" customWidth="1"/>
    <col min="15633" max="15633" width="8.88671875" style="60" customWidth="1"/>
    <col min="15634" max="15635" width="11.44140625" style="60"/>
    <col min="15636" max="15636" width="20.5546875" style="60" customWidth="1"/>
    <col min="15637" max="15637" width="13.33203125" style="60" customWidth="1"/>
    <col min="15638" max="15871" width="11.44140625" style="60"/>
    <col min="15872" max="15872" width="1.33203125" style="60" customWidth="1"/>
    <col min="15873" max="15873" width="7.88671875" style="60" customWidth="1"/>
    <col min="15874" max="15874" width="34.88671875" style="60" customWidth="1"/>
    <col min="15875" max="15875" width="4.6640625" style="60" customWidth="1"/>
    <col min="15876" max="15876" width="8.33203125" style="60" customWidth="1"/>
    <col min="15877" max="15877" width="10.33203125" style="60" customWidth="1"/>
    <col min="15878" max="15878" width="1.44140625" style="60" customWidth="1"/>
    <col min="15879" max="15879" width="11.5546875" style="60" customWidth="1"/>
    <col min="15880" max="15880" width="9.5546875" style="60" customWidth="1"/>
    <col min="15881" max="15881" width="11.33203125" style="60" customWidth="1"/>
    <col min="15882" max="15882" width="12.44140625" style="60" customWidth="1"/>
    <col min="15883" max="15883" width="11.33203125" style="60" customWidth="1"/>
    <col min="15884" max="15884" width="14.44140625" style="60" customWidth="1"/>
    <col min="15885" max="15885" width="15.109375" style="60" customWidth="1"/>
    <col min="15886" max="15886" width="1.33203125" style="60" customWidth="1"/>
    <col min="15887" max="15887" width="24" style="60" customWidth="1"/>
    <col min="15888" max="15888" width="9.5546875" style="60" customWidth="1"/>
    <col min="15889" max="15889" width="8.88671875" style="60" customWidth="1"/>
    <col min="15890" max="15891" width="11.44140625" style="60"/>
    <col min="15892" max="15892" width="20.5546875" style="60" customWidth="1"/>
    <col min="15893" max="15893" width="13.33203125" style="60" customWidth="1"/>
    <col min="15894" max="16127" width="11.44140625" style="60"/>
    <col min="16128" max="16128" width="1.33203125" style="60" customWidth="1"/>
    <col min="16129" max="16129" width="7.88671875" style="60" customWidth="1"/>
    <col min="16130" max="16130" width="34.88671875" style="60" customWidth="1"/>
    <col min="16131" max="16131" width="4.6640625" style="60" customWidth="1"/>
    <col min="16132" max="16132" width="8.33203125" style="60" customWidth="1"/>
    <col min="16133" max="16133" width="10.33203125" style="60" customWidth="1"/>
    <col min="16134" max="16134" width="1.44140625" style="60" customWidth="1"/>
    <col min="16135" max="16135" width="11.5546875" style="60" customWidth="1"/>
    <col min="16136" max="16136" width="9.5546875" style="60" customWidth="1"/>
    <col min="16137" max="16137" width="11.33203125" style="60" customWidth="1"/>
    <col min="16138" max="16138" width="12.44140625" style="60" customWidth="1"/>
    <col min="16139" max="16139" width="11.33203125" style="60" customWidth="1"/>
    <col min="16140" max="16140" width="14.44140625" style="60" customWidth="1"/>
    <col min="16141" max="16141" width="15.109375" style="60" customWidth="1"/>
    <col min="16142" max="16142" width="1.33203125" style="60" customWidth="1"/>
    <col min="16143" max="16143" width="24" style="60" customWidth="1"/>
    <col min="16144" max="16144" width="9.5546875" style="60" customWidth="1"/>
    <col min="16145" max="16145" width="8.88671875" style="60" customWidth="1"/>
    <col min="16146" max="16147" width="11.44140625" style="60"/>
    <col min="16148" max="16148" width="20.5546875" style="60" customWidth="1"/>
    <col min="16149" max="16149" width="13.33203125" style="60" customWidth="1"/>
    <col min="16150" max="16384" width="11.44140625" style="60"/>
  </cols>
  <sheetData>
    <row r="1" spans="1:15" ht="14.7" customHeight="1">
      <c r="A1" s="59"/>
      <c r="B1" s="251" t="s">
        <v>25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59"/>
    </row>
    <row r="2" spans="1:15" ht="14.7" customHeight="1">
      <c r="A2" s="59"/>
      <c r="B2" s="252" t="s">
        <v>26</v>
      </c>
      <c r="C2" s="252"/>
      <c r="D2" s="252"/>
      <c r="E2" s="252"/>
      <c r="F2" s="252"/>
      <c r="G2" s="252"/>
      <c r="H2" s="252"/>
      <c r="I2" s="252"/>
      <c r="J2" s="61"/>
      <c r="K2" s="62" t="s">
        <v>27</v>
      </c>
      <c r="L2" s="63"/>
      <c r="M2" s="253"/>
      <c r="N2" s="253"/>
      <c r="O2" s="59"/>
    </row>
    <row r="3" spans="1:15" ht="12.75" customHeight="1">
      <c r="A3" s="59"/>
      <c r="C3" s="254" t="s">
        <v>28</v>
      </c>
      <c r="D3" s="254"/>
      <c r="E3" s="254"/>
      <c r="F3" s="254"/>
      <c r="G3" s="254"/>
      <c r="H3" s="254"/>
      <c r="I3" s="254"/>
      <c r="J3" s="61"/>
      <c r="K3" s="62" t="s">
        <v>29</v>
      </c>
      <c r="L3" s="63"/>
      <c r="M3" s="255"/>
      <c r="N3" s="255"/>
      <c r="O3" s="59"/>
    </row>
    <row r="4" spans="1:15" ht="12.75" customHeight="1">
      <c r="A4" s="59"/>
      <c r="C4" s="256" t="s">
        <v>30</v>
      </c>
      <c r="D4" s="256"/>
      <c r="E4" s="256"/>
      <c r="F4" s="256"/>
      <c r="G4" s="256"/>
      <c r="H4" s="64"/>
      <c r="I4" s="64"/>
      <c r="J4" s="64"/>
      <c r="K4" s="65" t="s">
        <v>31</v>
      </c>
      <c r="L4" s="63"/>
      <c r="M4" s="66"/>
      <c r="N4" s="67"/>
      <c r="O4" s="59"/>
    </row>
    <row r="5" spans="1:15" ht="14.7" customHeight="1">
      <c r="A5" s="59"/>
      <c r="B5" s="68"/>
      <c r="C5" s="69"/>
      <c r="D5" s="70"/>
      <c r="E5" s="71"/>
      <c r="F5" s="70"/>
      <c r="G5" s="70"/>
      <c r="H5" s="70"/>
      <c r="I5" s="70"/>
      <c r="J5" s="70"/>
      <c r="K5" s="72"/>
      <c r="L5" s="73"/>
      <c r="M5" s="70"/>
      <c r="N5" s="74"/>
      <c r="O5" s="59"/>
    </row>
    <row r="6" spans="1:15" s="79" customFormat="1" ht="12.75" customHeight="1">
      <c r="A6" s="75"/>
      <c r="B6" s="76" t="s">
        <v>32</v>
      </c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77" t="s">
        <v>33</v>
      </c>
      <c r="N6" s="78"/>
      <c r="O6" s="75"/>
    </row>
    <row r="7" spans="1:15" ht="12.75" customHeight="1">
      <c r="A7" s="59"/>
      <c r="B7" s="80"/>
      <c r="C7" s="262" t="s">
        <v>34</v>
      </c>
      <c r="D7" s="262"/>
      <c r="E7" s="262"/>
      <c r="F7" s="262"/>
      <c r="G7" s="262"/>
      <c r="H7" s="81"/>
      <c r="I7" s="81"/>
      <c r="J7" s="81"/>
      <c r="K7" s="82"/>
      <c r="L7" s="83"/>
      <c r="M7" s="84">
        <f>M35</f>
        <v>0</v>
      </c>
      <c r="N7" s="84"/>
      <c r="O7" s="59"/>
    </row>
    <row r="8" spans="1:15" ht="12.75" customHeight="1">
      <c r="A8" s="59"/>
      <c r="B8" s="80"/>
      <c r="C8" s="85" t="s">
        <v>35</v>
      </c>
      <c r="D8" s="85"/>
      <c r="E8" s="85"/>
      <c r="F8" s="85"/>
      <c r="G8" s="85"/>
      <c r="H8" s="81"/>
      <c r="I8" s="81"/>
      <c r="J8" s="81"/>
      <c r="K8" s="82"/>
      <c r="L8" s="83"/>
      <c r="M8" s="84">
        <f>M7*3/100</f>
        <v>0</v>
      </c>
      <c r="N8" s="84"/>
      <c r="O8" s="59"/>
    </row>
    <row r="9" spans="1:15" ht="12.75" customHeight="1">
      <c r="A9" s="59"/>
      <c r="B9" s="80"/>
      <c r="C9" s="262" t="s">
        <v>36</v>
      </c>
      <c r="D9" s="262"/>
      <c r="E9" s="262"/>
      <c r="F9" s="262"/>
      <c r="G9" s="81"/>
      <c r="H9" s="263"/>
      <c r="I9" s="263"/>
      <c r="J9" s="81"/>
      <c r="K9" s="82"/>
      <c r="L9" s="83"/>
      <c r="M9" s="81"/>
      <c r="N9" s="86"/>
      <c r="O9" s="59"/>
    </row>
    <row r="10" spans="1:15" ht="14.7" customHeight="1">
      <c r="A10" s="59"/>
      <c r="B10" s="80"/>
      <c r="C10" s="87" t="s">
        <v>37</v>
      </c>
      <c r="D10" s="88"/>
      <c r="E10" s="89"/>
      <c r="F10" s="88"/>
      <c r="G10" s="88"/>
      <c r="H10" s="264"/>
      <c r="I10" s="264"/>
      <c r="J10" s="81"/>
      <c r="K10" s="82"/>
      <c r="L10" s="83"/>
      <c r="M10" s="88"/>
      <c r="N10" s="86"/>
      <c r="O10" s="59"/>
    </row>
    <row r="11" spans="1:15" ht="12.75" customHeight="1">
      <c r="A11" s="59"/>
      <c r="B11" s="80"/>
      <c r="C11" s="262" t="s">
        <v>38</v>
      </c>
      <c r="D11" s="262"/>
      <c r="E11" s="262"/>
      <c r="F11" s="262"/>
      <c r="G11" s="90"/>
      <c r="H11" s="81"/>
      <c r="I11" s="81"/>
      <c r="J11" s="81"/>
      <c r="K11" s="81"/>
      <c r="L11" s="83"/>
      <c r="M11" s="81"/>
      <c r="N11" s="91"/>
      <c r="O11" s="59"/>
    </row>
    <row r="12" spans="1:15" ht="10.35" customHeight="1">
      <c r="A12" s="59"/>
      <c r="B12" s="92"/>
      <c r="C12" s="93"/>
      <c r="D12" s="64"/>
      <c r="E12" s="94"/>
      <c r="F12" s="64"/>
      <c r="G12" s="64"/>
      <c r="H12" s="64"/>
      <c r="I12" s="64"/>
      <c r="J12" s="64"/>
      <c r="K12" s="64"/>
      <c r="L12" s="94"/>
      <c r="M12" s="64"/>
      <c r="N12" s="64"/>
      <c r="O12" s="59"/>
    </row>
    <row r="13" spans="1:15" s="79" customFormat="1" ht="39.9" customHeight="1">
      <c r="B13" s="95" t="s">
        <v>39</v>
      </c>
      <c r="C13" s="257" t="s">
        <v>40</v>
      </c>
      <c r="D13" s="257"/>
      <c r="E13" s="257"/>
      <c r="F13" s="257"/>
      <c r="G13" s="257"/>
      <c r="H13" s="96" t="s">
        <v>41</v>
      </c>
      <c r="I13" s="96" t="s">
        <v>42</v>
      </c>
      <c r="J13" s="96" t="s">
        <v>43</v>
      </c>
      <c r="K13" s="97" t="s">
        <v>44</v>
      </c>
      <c r="L13" s="98" t="s">
        <v>45</v>
      </c>
      <c r="M13" s="96" t="s">
        <v>46</v>
      </c>
      <c r="N13" s="99" t="s">
        <v>47</v>
      </c>
    </row>
    <row r="14" spans="1:15" s="79" customFormat="1" ht="31.95" customHeight="1">
      <c r="B14" s="95"/>
      <c r="C14" s="96"/>
      <c r="D14" s="100"/>
      <c r="E14" s="101"/>
      <c r="F14" s="100"/>
      <c r="G14" s="100"/>
      <c r="H14" s="96" t="s">
        <v>48</v>
      </c>
      <c r="I14" s="96" t="s">
        <v>49</v>
      </c>
      <c r="J14" s="96" t="s">
        <v>50</v>
      </c>
      <c r="K14" s="97" t="s">
        <v>51</v>
      </c>
      <c r="L14" s="102" t="s">
        <v>51</v>
      </c>
      <c r="M14" s="100" t="s">
        <v>52</v>
      </c>
      <c r="N14" s="103" t="s">
        <v>53</v>
      </c>
    </row>
    <row r="15" spans="1:15" ht="7.5" customHeight="1">
      <c r="A15" s="59"/>
      <c r="B15" s="104"/>
      <c r="C15" s="105"/>
      <c r="D15" s="106"/>
      <c r="E15" s="107"/>
      <c r="F15" s="106"/>
      <c r="G15" s="106"/>
      <c r="H15" s="105"/>
      <c r="I15" s="105"/>
      <c r="J15" s="105"/>
      <c r="K15" s="108"/>
      <c r="L15" s="109"/>
      <c r="M15" s="106"/>
      <c r="N15" s="110"/>
      <c r="O15" s="59"/>
    </row>
    <row r="16" spans="1:15" s="111" customFormat="1" ht="17.25" customHeight="1">
      <c r="B16" s="92"/>
      <c r="C16" s="258" t="s">
        <v>54</v>
      </c>
      <c r="D16" s="258"/>
      <c r="E16" s="258"/>
      <c r="F16" s="258"/>
      <c r="G16" s="258"/>
      <c r="H16" s="64"/>
      <c r="I16" s="64"/>
      <c r="J16" s="64"/>
      <c r="K16" s="64"/>
      <c r="L16" s="94"/>
      <c r="M16" s="64"/>
      <c r="N16" s="112">
        <f>N18</f>
        <v>594000</v>
      </c>
    </row>
    <row r="17" spans="2:14" s="113" customFormat="1" ht="12.75" customHeight="1">
      <c r="B17" s="114"/>
      <c r="C17" s="259" t="s">
        <v>55</v>
      </c>
      <c r="D17" s="259"/>
      <c r="E17" s="259"/>
      <c r="F17" s="259"/>
      <c r="G17" s="259"/>
      <c r="H17" s="115"/>
      <c r="I17" s="116"/>
      <c r="J17" s="116"/>
      <c r="K17" s="117"/>
      <c r="L17" s="118"/>
      <c r="M17" s="119"/>
      <c r="N17" s="172"/>
    </row>
    <row r="18" spans="2:14" ht="14.7" customHeight="1">
      <c r="B18" s="120"/>
      <c r="C18" s="260" t="s">
        <v>56</v>
      </c>
      <c r="D18" s="260"/>
      <c r="E18" s="260"/>
      <c r="F18" s="260"/>
      <c r="G18" s="260"/>
      <c r="H18" s="121"/>
      <c r="I18" s="122"/>
      <c r="J18" s="122"/>
      <c r="K18" s="123"/>
      <c r="L18" s="124"/>
      <c r="M18" s="125"/>
      <c r="N18" s="126">
        <f>SUM(N19:N20)</f>
        <v>594000</v>
      </c>
    </row>
    <row r="19" spans="2:14" s="127" customFormat="1" ht="14.7" customHeight="1">
      <c r="B19" s="128" t="s">
        <v>57</v>
      </c>
      <c r="C19" s="266" t="s">
        <v>58</v>
      </c>
      <c r="D19" s="266"/>
      <c r="E19" s="266"/>
      <c r="F19" s="266"/>
      <c r="G19" s="266"/>
      <c r="H19" s="134">
        <v>18000</v>
      </c>
      <c r="I19" s="129"/>
      <c r="J19" s="130"/>
      <c r="K19" s="131"/>
      <c r="L19" s="124">
        <v>1</v>
      </c>
      <c r="M19" s="132"/>
      <c r="N19" s="133">
        <f t="shared" ref="N19:N20" si="0">H19*L19</f>
        <v>18000</v>
      </c>
    </row>
    <row r="20" spans="2:14" s="127" customFormat="1" ht="14.7" customHeight="1">
      <c r="B20" s="128" t="s">
        <v>59</v>
      </c>
      <c r="C20" s="266" t="s">
        <v>60</v>
      </c>
      <c r="D20" s="266"/>
      <c r="E20" s="266"/>
      <c r="F20" s="266"/>
      <c r="G20" s="266"/>
      <c r="H20" s="134">
        <v>18000</v>
      </c>
      <c r="I20" s="129"/>
      <c r="J20" s="130"/>
      <c r="K20" s="131"/>
      <c r="L20" s="124">
        <v>32</v>
      </c>
      <c r="M20" s="132"/>
      <c r="N20" s="133">
        <f t="shared" si="0"/>
        <v>576000</v>
      </c>
    </row>
    <row r="21" spans="2:14" ht="14.7" customHeight="1">
      <c r="B21" s="135"/>
      <c r="C21" s="259" t="s">
        <v>61</v>
      </c>
      <c r="D21" s="259"/>
      <c r="E21" s="259"/>
      <c r="F21" s="259"/>
      <c r="G21" s="259"/>
      <c r="H21" s="136"/>
      <c r="I21" s="137"/>
      <c r="J21" s="137"/>
      <c r="K21" s="138"/>
      <c r="L21" s="139"/>
      <c r="M21" s="140"/>
      <c r="N21" s="141"/>
    </row>
    <row r="22" spans="2:14" s="127" customFormat="1" ht="9.15" customHeight="1">
      <c r="B22" s="128"/>
      <c r="C22" s="142"/>
      <c r="D22" s="142"/>
      <c r="E22" s="142"/>
      <c r="F22" s="142"/>
      <c r="G22" s="142"/>
      <c r="H22" s="121"/>
      <c r="I22" s="143"/>
      <c r="J22" s="130"/>
      <c r="K22" s="144"/>
      <c r="L22" s="124"/>
      <c r="M22" s="145"/>
      <c r="N22" s="133"/>
    </row>
    <row r="23" spans="2:14" ht="18" customHeight="1">
      <c r="B23" s="92"/>
      <c r="C23" s="258" t="s">
        <v>62</v>
      </c>
      <c r="D23" s="258"/>
      <c r="E23" s="258"/>
      <c r="F23" s="258"/>
      <c r="G23" s="258"/>
      <c r="H23" s="146"/>
      <c r="I23" s="64"/>
      <c r="J23" s="130"/>
      <c r="K23" s="64"/>
      <c r="L23" s="94"/>
      <c r="M23" s="64"/>
      <c r="N23" s="112">
        <f>N25+N30</f>
        <v>81000</v>
      </c>
    </row>
    <row r="24" spans="2:14" ht="14.7" customHeight="1">
      <c r="B24" s="135"/>
      <c r="C24" s="265" t="s">
        <v>63</v>
      </c>
      <c r="D24" s="265"/>
      <c r="E24" s="265"/>
      <c r="F24" s="265"/>
      <c r="G24" s="265"/>
      <c r="H24" s="136"/>
      <c r="I24" s="137"/>
      <c r="J24" s="137"/>
      <c r="K24" s="138"/>
      <c r="L24" s="139"/>
      <c r="M24" s="140"/>
      <c r="N24" s="141"/>
    </row>
    <row r="25" spans="2:14" ht="14.7" customHeight="1">
      <c r="B25" s="120"/>
      <c r="C25" s="260" t="s">
        <v>138</v>
      </c>
      <c r="D25" s="260"/>
      <c r="E25" s="260"/>
      <c r="F25" s="260"/>
      <c r="G25" s="260"/>
      <c r="H25" s="121"/>
      <c r="I25" s="122"/>
      <c r="J25" s="122"/>
      <c r="K25" s="123"/>
      <c r="L25" s="124"/>
      <c r="M25" s="125"/>
      <c r="N25" s="126">
        <f>SUM(N26:N29)</f>
        <v>67000</v>
      </c>
    </row>
    <row r="26" spans="2:14" s="127" customFormat="1" ht="14.7" customHeight="1">
      <c r="B26" s="128"/>
      <c r="C26" s="267" t="s">
        <v>65</v>
      </c>
      <c r="D26" s="267"/>
      <c r="E26" s="267"/>
      <c r="F26" s="267"/>
      <c r="G26" s="267"/>
      <c r="H26" s="175">
        <v>1</v>
      </c>
      <c r="I26" s="143"/>
      <c r="J26" s="130"/>
      <c r="K26" s="144"/>
      <c r="L26" s="124">
        <v>35000</v>
      </c>
      <c r="M26" s="145"/>
      <c r="N26" s="133">
        <f t="shared" ref="N26:N29" si="1">H26*L26</f>
        <v>35000</v>
      </c>
    </row>
    <row r="27" spans="2:14" s="127" customFormat="1" ht="14.7" customHeight="1">
      <c r="B27" s="128"/>
      <c r="C27" s="267" t="s">
        <v>69</v>
      </c>
      <c r="D27" s="267"/>
      <c r="E27" s="267"/>
      <c r="F27" s="267"/>
      <c r="G27" s="267"/>
      <c r="H27" s="175">
        <v>1</v>
      </c>
      <c r="I27" s="143"/>
      <c r="J27" s="130"/>
      <c r="K27" s="144"/>
      <c r="L27" s="124">
        <v>20000</v>
      </c>
      <c r="M27" s="145"/>
      <c r="N27" s="133">
        <f t="shared" si="1"/>
        <v>20000</v>
      </c>
    </row>
    <row r="28" spans="2:14" s="127" customFormat="1" ht="14.7" customHeight="1">
      <c r="B28" s="128"/>
      <c r="C28" s="267" t="s">
        <v>64</v>
      </c>
      <c r="D28" s="267"/>
      <c r="E28" s="267"/>
      <c r="F28" s="267"/>
      <c r="G28" s="267"/>
      <c r="H28" s="175">
        <v>1</v>
      </c>
      <c r="I28" s="143"/>
      <c r="J28" s="130"/>
      <c r="K28" s="144"/>
      <c r="L28" s="124">
        <v>12000</v>
      </c>
      <c r="M28" s="145"/>
      <c r="N28" s="133">
        <f t="shared" si="1"/>
        <v>12000</v>
      </c>
    </row>
    <row r="29" spans="2:14" s="127" customFormat="1" ht="14.7" customHeight="1">
      <c r="B29" s="128"/>
      <c r="C29" s="267"/>
      <c r="D29" s="267"/>
      <c r="E29" s="267"/>
      <c r="F29" s="267"/>
      <c r="G29" s="267"/>
      <c r="H29" s="175">
        <v>1</v>
      </c>
      <c r="I29" s="143"/>
      <c r="J29" s="130"/>
      <c r="K29" s="144"/>
      <c r="L29" s="124"/>
      <c r="M29" s="145"/>
      <c r="N29" s="133">
        <f t="shared" si="1"/>
        <v>0</v>
      </c>
    </row>
    <row r="30" spans="2:14" ht="14.7" customHeight="1">
      <c r="B30" s="120"/>
      <c r="C30" s="260" t="s">
        <v>66</v>
      </c>
      <c r="D30" s="260"/>
      <c r="E30" s="260"/>
      <c r="F30" s="260"/>
      <c r="G30" s="260"/>
      <c r="H30" s="121"/>
      <c r="I30" s="122"/>
      <c r="J30" s="122"/>
      <c r="K30" s="123"/>
      <c r="L30" s="124"/>
      <c r="M30" s="125"/>
      <c r="N30" s="126">
        <f>SUM(N31:N32)</f>
        <v>14000</v>
      </c>
    </row>
    <row r="31" spans="2:14" s="127" customFormat="1" ht="14.7" customHeight="1">
      <c r="B31" s="128"/>
      <c r="C31" s="267" t="s">
        <v>67</v>
      </c>
      <c r="D31" s="267"/>
      <c r="E31" s="267"/>
      <c r="F31" s="267"/>
      <c r="G31" s="267"/>
      <c r="H31" s="175">
        <v>1</v>
      </c>
      <c r="I31" s="143"/>
      <c r="J31" s="130"/>
      <c r="K31" s="144"/>
      <c r="L31" s="124">
        <v>0</v>
      </c>
      <c r="M31" s="145"/>
      <c r="N31" s="133">
        <f t="shared" ref="N31:N32" si="2">H31*L31</f>
        <v>0</v>
      </c>
    </row>
    <row r="32" spans="2:14" s="127" customFormat="1" ht="14.7" customHeight="1">
      <c r="B32" s="128"/>
      <c r="C32" s="267" t="s">
        <v>68</v>
      </c>
      <c r="D32" s="267"/>
      <c r="E32" s="267"/>
      <c r="F32" s="267"/>
      <c r="G32" s="267"/>
      <c r="H32" s="175">
        <v>1</v>
      </c>
      <c r="I32" s="143"/>
      <c r="J32" s="130"/>
      <c r="K32" s="144"/>
      <c r="L32" s="124">
        <v>14000</v>
      </c>
      <c r="M32" s="145"/>
      <c r="N32" s="133">
        <f t="shared" si="2"/>
        <v>14000</v>
      </c>
    </row>
    <row r="33" spans="1:15" ht="14.7" customHeight="1">
      <c r="B33" s="135"/>
      <c r="C33" s="265" t="s">
        <v>70</v>
      </c>
      <c r="D33" s="265"/>
      <c r="E33" s="265"/>
      <c r="F33" s="265"/>
      <c r="G33" s="265"/>
      <c r="H33" s="136"/>
      <c r="I33" s="137"/>
      <c r="J33" s="137"/>
      <c r="K33" s="138"/>
      <c r="L33" s="139"/>
      <c r="M33" s="140"/>
      <c r="N33" s="173"/>
    </row>
    <row r="34" spans="1:15" ht="8.6999999999999993" customHeight="1">
      <c r="A34" s="59"/>
      <c r="B34" s="104"/>
      <c r="C34" s="105"/>
      <c r="D34" s="106"/>
      <c r="E34" s="107"/>
      <c r="F34" s="106"/>
      <c r="G34" s="106"/>
      <c r="H34" s="147"/>
      <c r="I34" s="105"/>
      <c r="J34" s="105"/>
      <c r="K34" s="108"/>
      <c r="L34" s="109"/>
      <c r="M34" s="106"/>
      <c r="N34" s="110"/>
      <c r="O34" s="59"/>
    </row>
    <row r="35" spans="1:15" ht="18" customHeight="1">
      <c r="B35" s="92"/>
      <c r="C35" s="268" t="s">
        <v>71</v>
      </c>
      <c r="D35" s="268"/>
      <c r="E35" s="268"/>
      <c r="F35" s="268"/>
      <c r="G35" s="268"/>
      <c r="H35" s="146"/>
      <c r="I35" s="64"/>
      <c r="J35" s="64"/>
      <c r="K35" s="64"/>
      <c r="L35" s="94"/>
      <c r="M35" s="148"/>
      <c r="N35" s="148"/>
    </row>
    <row r="36" spans="1:15" s="79" customFormat="1" ht="14.7" customHeight="1">
      <c r="A36" s="60"/>
      <c r="B36" s="120"/>
      <c r="C36" s="159"/>
      <c r="D36" s="157"/>
      <c r="E36" s="157"/>
      <c r="F36" s="157"/>
      <c r="G36" s="157"/>
      <c r="H36" s="125"/>
      <c r="I36" s="125"/>
      <c r="J36" s="125"/>
      <c r="K36" s="158"/>
      <c r="L36" s="125"/>
      <c r="M36" s="160"/>
      <c r="N36" s="160"/>
    </row>
    <row r="37" spans="1:15" s="79" customFormat="1" ht="14.7" customHeight="1">
      <c r="A37" s="60"/>
      <c r="B37" s="120"/>
      <c r="C37" s="153" t="s">
        <v>73</v>
      </c>
      <c r="D37" s="154"/>
      <c r="E37" s="154"/>
      <c r="F37" s="154"/>
      <c r="G37" s="154"/>
      <c r="H37" s="121"/>
      <c r="I37" s="122"/>
      <c r="J37" s="76"/>
      <c r="K37" s="76"/>
      <c r="L37" s="155"/>
      <c r="M37" s="156"/>
      <c r="N37" s="125"/>
    </row>
    <row r="38" spans="1:15" s="79" customFormat="1" ht="14.7" customHeight="1">
      <c r="A38" s="60"/>
      <c r="B38" s="120" t="s">
        <v>72</v>
      </c>
      <c r="C38" s="256" t="s">
        <v>74</v>
      </c>
      <c r="D38" s="256"/>
      <c r="E38" s="256"/>
      <c r="F38" s="256"/>
      <c r="G38" s="157"/>
      <c r="H38" s="125"/>
      <c r="I38" s="125"/>
      <c r="J38" s="125"/>
      <c r="K38" s="158"/>
      <c r="L38" s="125"/>
      <c r="M38" s="185">
        <f>SUM(M39:M41)</f>
        <v>722750</v>
      </c>
      <c r="N38" s="185">
        <f>SUM(N39:N41)</f>
        <v>231825</v>
      </c>
    </row>
    <row r="39" spans="1:15" s="79" customFormat="1" ht="14.7" customHeight="1">
      <c r="A39" s="60"/>
      <c r="B39" s="60"/>
      <c r="C39" s="181" t="s">
        <v>75</v>
      </c>
      <c r="D39" s="157"/>
      <c r="E39" s="157"/>
      <c r="F39" s="157"/>
      <c r="G39" s="157"/>
      <c r="H39" s="178">
        <v>22000</v>
      </c>
      <c r="I39" s="179"/>
      <c r="J39" s="179"/>
      <c r="K39" s="123">
        <v>32</v>
      </c>
      <c r="L39" s="124">
        <v>9.6</v>
      </c>
      <c r="M39" s="125">
        <f>H39*K39</f>
        <v>704000</v>
      </c>
      <c r="N39" s="149">
        <f>H39*L39</f>
        <v>211200</v>
      </c>
    </row>
    <row r="40" spans="1:15" s="79" customFormat="1" ht="14.7" customHeight="1">
      <c r="A40" s="60"/>
      <c r="B40" s="120"/>
      <c r="C40" s="159"/>
      <c r="D40" s="157"/>
      <c r="E40" s="157"/>
      <c r="F40" s="157"/>
      <c r="G40" s="157"/>
      <c r="H40" s="125"/>
      <c r="I40" s="125"/>
      <c r="J40" s="125"/>
      <c r="K40" s="158"/>
      <c r="L40" s="125"/>
      <c r="M40" s="125"/>
      <c r="N40" s="125"/>
    </row>
    <row r="41" spans="1:15" s="79" customFormat="1" ht="14.7" customHeight="1">
      <c r="A41" s="60"/>
      <c r="B41" s="120" t="s">
        <v>72</v>
      </c>
      <c r="C41" s="181" t="s">
        <v>76</v>
      </c>
      <c r="D41" s="157"/>
      <c r="E41" s="157"/>
      <c r="F41" s="157"/>
      <c r="G41" s="157"/>
      <c r="H41" s="180">
        <v>750</v>
      </c>
      <c r="I41" s="179"/>
      <c r="J41" s="179"/>
      <c r="K41" s="123">
        <v>25</v>
      </c>
      <c r="L41" s="124">
        <v>27.5</v>
      </c>
      <c r="M41" s="125">
        <f>H41*K41</f>
        <v>18750</v>
      </c>
      <c r="N41" s="149">
        <f>H41*L41</f>
        <v>20625</v>
      </c>
    </row>
    <row r="42" spans="1:15" s="79" customFormat="1" ht="14.7" customHeight="1">
      <c r="A42" s="60"/>
      <c r="B42" s="120"/>
      <c r="C42" s="181" t="s">
        <v>77</v>
      </c>
      <c r="D42" s="157"/>
      <c r="E42" s="157"/>
      <c r="F42" s="157"/>
      <c r="G42" s="157"/>
      <c r="H42" s="125"/>
      <c r="I42" s="125"/>
      <c r="J42" s="125"/>
      <c r="K42" s="158"/>
      <c r="L42" s="125"/>
      <c r="M42" s="160"/>
      <c r="N42" s="160"/>
    </row>
    <row r="43" spans="1:15" s="79" customFormat="1" ht="14.7" customHeight="1">
      <c r="A43" s="60"/>
      <c r="B43" s="120"/>
      <c r="C43" s="181"/>
      <c r="D43" s="157"/>
      <c r="E43" s="157"/>
      <c r="F43" s="157"/>
      <c r="G43" s="157"/>
      <c r="H43" s="125"/>
      <c r="I43" s="125"/>
      <c r="J43" s="125"/>
      <c r="K43" s="158"/>
      <c r="L43" s="125"/>
      <c r="M43" s="125"/>
      <c r="N43" s="125"/>
    </row>
    <row r="44" spans="1:15" s="79" customFormat="1" ht="14.7" customHeight="1">
      <c r="A44" s="60"/>
      <c r="B44" s="120" t="s">
        <v>72</v>
      </c>
      <c r="C44" s="256" t="s">
        <v>78</v>
      </c>
      <c r="D44" s="256"/>
      <c r="E44" s="256"/>
      <c r="F44" s="256"/>
      <c r="G44" s="157"/>
      <c r="H44" s="125"/>
      <c r="I44" s="125"/>
      <c r="J44" s="125"/>
      <c r="K44" s="158"/>
      <c r="L44" s="125"/>
      <c r="M44" s="185">
        <f>SUM(M45:M54)</f>
        <v>200924</v>
      </c>
      <c r="N44" s="185">
        <f>SUM(N45:N54)</f>
        <v>173939.39999999997</v>
      </c>
    </row>
    <row r="45" spans="1:15" s="79" customFormat="1" ht="14.7" customHeight="1">
      <c r="A45" s="60"/>
      <c r="B45" s="120"/>
      <c r="C45" s="269" t="s">
        <v>79</v>
      </c>
      <c r="D45" s="269"/>
      <c r="E45" s="269"/>
      <c r="F45" s="269"/>
      <c r="G45" s="157"/>
      <c r="H45" s="178">
        <v>96</v>
      </c>
      <c r="I45" s="179"/>
      <c r="J45" s="179"/>
      <c r="K45" s="124">
        <v>2000</v>
      </c>
      <c r="L45" s="124">
        <v>1200</v>
      </c>
      <c r="M45" s="125">
        <f>H45*K45</f>
        <v>192000</v>
      </c>
      <c r="N45" s="149">
        <f t="shared" ref="N45:N54" si="3">H45*L45</f>
        <v>115200</v>
      </c>
    </row>
    <row r="46" spans="1:15" s="79" customFormat="1" ht="14.7" customHeight="1">
      <c r="A46" s="60"/>
      <c r="B46" s="120"/>
      <c r="C46" s="182" t="s">
        <v>80</v>
      </c>
      <c r="D46" s="157"/>
      <c r="E46" s="157"/>
      <c r="F46" s="157"/>
      <c r="G46" s="157"/>
      <c r="H46" s="178">
        <v>61</v>
      </c>
      <c r="I46" s="179"/>
      <c r="J46" s="179"/>
      <c r="K46" s="124">
        <v>1000</v>
      </c>
      <c r="L46" s="124">
        <v>600</v>
      </c>
      <c r="M46" s="125"/>
      <c r="N46" s="149">
        <f t="shared" si="3"/>
        <v>36600</v>
      </c>
    </row>
    <row r="47" spans="1:15" s="79" customFormat="1" ht="14.7" customHeight="1">
      <c r="A47" s="60"/>
      <c r="B47" s="120"/>
      <c r="C47" s="183" t="s">
        <v>81</v>
      </c>
      <c r="D47" s="157"/>
      <c r="E47" s="157"/>
      <c r="F47" s="157"/>
      <c r="G47" s="157"/>
      <c r="H47" s="180">
        <v>4</v>
      </c>
      <c r="I47" s="179"/>
      <c r="J47" s="179"/>
      <c r="K47" s="124">
        <v>450</v>
      </c>
      <c r="L47" s="124">
        <v>270</v>
      </c>
      <c r="M47" s="125">
        <f>H47*K47</f>
        <v>1800</v>
      </c>
      <c r="N47" s="149">
        <f t="shared" si="3"/>
        <v>1080</v>
      </c>
    </row>
    <row r="48" spans="1:15" s="79" customFormat="1" ht="14.7" customHeight="1">
      <c r="A48" s="60"/>
      <c r="B48" s="120"/>
      <c r="C48" s="183" t="s">
        <v>82</v>
      </c>
      <c r="D48" s="157"/>
      <c r="E48" s="157"/>
      <c r="F48" s="157"/>
      <c r="G48" s="157"/>
      <c r="H48" s="180">
        <v>373</v>
      </c>
      <c r="I48" s="179"/>
      <c r="J48" s="179"/>
      <c r="K48" s="124">
        <v>75</v>
      </c>
      <c r="L48" s="124">
        <v>45</v>
      </c>
      <c r="M48" s="125"/>
      <c r="N48" s="149">
        <f t="shared" si="3"/>
        <v>16785</v>
      </c>
    </row>
    <row r="49" spans="1:14" s="79" customFormat="1" ht="14.7" customHeight="1">
      <c r="A49" s="60"/>
      <c r="B49" s="120"/>
      <c r="C49" s="157" t="s">
        <v>83</v>
      </c>
      <c r="D49" s="157"/>
      <c r="E49" s="157"/>
      <c r="F49" s="157"/>
      <c r="G49" s="157"/>
      <c r="H49" s="180">
        <v>2</v>
      </c>
      <c r="I49" s="179"/>
      <c r="J49" s="179"/>
      <c r="K49" s="123">
        <v>1299</v>
      </c>
      <c r="L49" s="124">
        <v>779.4</v>
      </c>
      <c r="M49" s="125">
        <f t="shared" ref="M49:M54" si="4">H49*K49</f>
        <v>2598</v>
      </c>
      <c r="N49" s="149">
        <f t="shared" si="3"/>
        <v>1558.8</v>
      </c>
    </row>
    <row r="50" spans="1:14" s="79" customFormat="1" ht="14.7" customHeight="1">
      <c r="A50" s="60"/>
      <c r="B50" s="120"/>
      <c r="C50" s="183" t="s">
        <v>84</v>
      </c>
      <c r="D50" s="157"/>
      <c r="E50" s="157"/>
      <c r="F50" s="157"/>
      <c r="G50" s="157"/>
      <c r="H50" s="180">
        <v>2</v>
      </c>
      <c r="I50" s="179"/>
      <c r="J50" s="179"/>
      <c r="K50" s="123">
        <v>1599</v>
      </c>
      <c r="L50" s="124">
        <v>959.4</v>
      </c>
      <c r="M50" s="125">
        <f t="shared" si="4"/>
        <v>3198</v>
      </c>
      <c r="N50" s="149">
        <f t="shared" si="3"/>
        <v>1918.8</v>
      </c>
    </row>
    <row r="51" spans="1:14" s="79" customFormat="1" ht="14.7" customHeight="1">
      <c r="A51" s="60"/>
      <c r="B51" s="120"/>
      <c r="C51" s="183" t="s">
        <v>85</v>
      </c>
      <c r="D51" s="157"/>
      <c r="E51" s="157"/>
      <c r="F51" s="157"/>
      <c r="G51" s="157"/>
      <c r="H51" s="178">
        <v>6</v>
      </c>
      <c r="I51" s="179"/>
      <c r="J51" s="179"/>
      <c r="K51" s="123">
        <v>70</v>
      </c>
      <c r="L51" s="124">
        <v>42</v>
      </c>
      <c r="M51" s="125">
        <f t="shared" si="4"/>
        <v>420</v>
      </c>
      <c r="N51" s="149">
        <f t="shared" si="3"/>
        <v>252</v>
      </c>
    </row>
    <row r="52" spans="1:14" s="79" customFormat="1" ht="14.7" customHeight="1">
      <c r="A52" s="60"/>
      <c r="B52" s="120"/>
      <c r="C52" s="183" t="s">
        <v>86</v>
      </c>
      <c r="D52" s="157"/>
      <c r="E52" s="157"/>
      <c r="F52" s="157"/>
      <c r="G52" s="157"/>
      <c r="H52" s="180">
        <v>6</v>
      </c>
      <c r="I52" s="179"/>
      <c r="J52" s="179"/>
      <c r="K52" s="123">
        <v>40</v>
      </c>
      <c r="L52" s="124">
        <v>24</v>
      </c>
      <c r="M52" s="125">
        <f t="shared" si="4"/>
        <v>240</v>
      </c>
      <c r="N52" s="149">
        <f t="shared" si="3"/>
        <v>144</v>
      </c>
    </row>
    <row r="53" spans="1:14" s="79" customFormat="1" ht="14.7" customHeight="1">
      <c r="A53" s="60"/>
      <c r="B53" s="120"/>
      <c r="C53" s="183" t="s">
        <v>87</v>
      </c>
      <c r="D53" s="157"/>
      <c r="E53" s="157"/>
      <c r="F53" s="157"/>
      <c r="G53" s="157"/>
      <c r="H53" s="180">
        <v>2</v>
      </c>
      <c r="I53" s="179"/>
      <c r="J53" s="179"/>
      <c r="K53" s="123">
        <v>34</v>
      </c>
      <c r="L53" s="124">
        <v>20.399999999999999</v>
      </c>
      <c r="M53" s="125">
        <f t="shared" si="4"/>
        <v>68</v>
      </c>
      <c r="N53" s="149">
        <f t="shared" si="3"/>
        <v>40.799999999999997</v>
      </c>
    </row>
    <row r="54" spans="1:14" s="79" customFormat="1" ht="14.7" customHeight="1">
      <c r="A54" s="60"/>
      <c r="B54" s="120"/>
      <c r="C54" s="183" t="s">
        <v>88</v>
      </c>
      <c r="D54" s="157"/>
      <c r="E54" s="157"/>
      <c r="F54" s="157"/>
      <c r="G54" s="157"/>
      <c r="H54" s="180">
        <v>2</v>
      </c>
      <c r="I54" s="179"/>
      <c r="J54" s="179"/>
      <c r="K54" s="123">
        <v>300</v>
      </c>
      <c r="L54" s="124">
        <v>180</v>
      </c>
      <c r="M54" s="125">
        <f t="shared" si="4"/>
        <v>600</v>
      </c>
      <c r="N54" s="149">
        <f t="shared" si="3"/>
        <v>360</v>
      </c>
    </row>
    <row r="55" spans="1:14" s="79" customFormat="1" ht="14.7" customHeight="1">
      <c r="A55" s="60"/>
      <c r="B55" s="120"/>
      <c r="C55" s="157"/>
      <c r="D55" s="157"/>
      <c r="E55" s="157"/>
      <c r="F55" s="157"/>
      <c r="G55" s="157"/>
      <c r="H55" s="125"/>
      <c r="I55" s="125"/>
      <c r="J55" s="125"/>
      <c r="K55" s="158"/>
      <c r="L55" s="125"/>
      <c r="M55" s="125"/>
      <c r="N55" s="125"/>
    </row>
    <row r="56" spans="1:14" s="79" customFormat="1" ht="14.7" customHeight="1">
      <c r="A56" s="60"/>
      <c r="B56" s="120" t="s">
        <v>72</v>
      </c>
      <c r="C56" s="256" t="s">
        <v>89</v>
      </c>
      <c r="D56" s="256"/>
      <c r="E56" s="256"/>
      <c r="F56" s="256"/>
      <c r="G56" s="157"/>
      <c r="H56" s="125"/>
      <c r="I56" s="125"/>
      <c r="J56" s="125"/>
      <c r="K56" s="158"/>
      <c r="L56" s="125"/>
      <c r="M56" s="185">
        <f>SUM(M57:M73)</f>
        <v>292912</v>
      </c>
      <c r="N56" s="185">
        <f>SUM(N57:N73)</f>
        <v>178187.19999999998</v>
      </c>
    </row>
    <row r="57" spans="1:14" s="79" customFormat="1" ht="14.7" customHeight="1">
      <c r="A57" s="60"/>
      <c r="B57" s="120"/>
      <c r="C57" s="269" t="s">
        <v>90</v>
      </c>
      <c r="D57" s="269"/>
      <c r="E57" s="269"/>
      <c r="F57" s="269"/>
      <c r="G57" s="157"/>
      <c r="H57" s="178">
        <v>48</v>
      </c>
      <c r="I57" s="179"/>
      <c r="J57" s="179"/>
      <c r="K57" s="123">
        <v>5000</v>
      </c>
      <c r="L57" s="124">
        <v>3000</v>
      </c>
      <c r="M57" s="125">
        <f t="shared" ref="M57:M67" si="5">H57*K57</f>
        <v>240000</v>
      </c>
      <c r="N57" s="149">
        <f t="shared" ref="N57:N67" si="6">H57*L57</f>
        <v>144000</v>
      </c>
    </row>
    <row r="58" spans="1:14" s="79" customFormat="1" ht="14.7" customHeight="1">
      <c r="A58" s="60"/>
      <c r="B58" s="120"/>
      <c r="C58" s="183" t="s">
        <v>91</v>
      </c>
      <c r="D58" s="157"/>
      <c r="E58" s="157"/>
      <c r="F58" s="157"/>
      <c r="G58" s="157"/>
      <c r="H58" s="180">
        <v>6</v>
      </c>
      <c r="I58" s="179"/>
      <c r="J58" s="179"/>
      <c r="K58" s="123">
        <v>1599</v>
      </c>
      <c r="L58" s="124">
        <v>959.4</v>
      </c>
      <c r="M58" s="125">
        <f t="shared" si="5"/>
        <v>9594</v>
      </c>
      <c r="N58" s="149">
        <f t="shared" si="6"/>
        <v>5756.4</v>
      </c>
    </row>
    <row r="59" spans="1:14" s="79" customFormat="1" ht="14.7" customHeight="1">
      <c r="A59" s="60"/>
      <c r="B59" s="120"/>
      <c r="C59" s="157" t="s">
        <v>92</v>
      </c>
      <c r="D59" s="157"/>
      <c r="E59" s="157"/>
      <c r="F59" s="157"/>
      <c r="G59" s="157"/>
      <c r="H59" s="180">
        <v>2</v>
      </c>
      <c r="I59" s="179"/>
      <c r="J59" s="179"/>
      <c r="K59" s="123">
        <v>1299</v>
      </c>
      <c r="L59" s="124">
        <v>779.4</v>
      </c>
      <c r="M59" s="125">
        <f t="shared" si="5"/>
        <v>2598</v>
      </c>
      <c r="N59" s="149">
        <f t="shared" si="6"/>
        <v>1558.8</v>
      </c>
    </row>
    <row r="60" spans="1:14" s="79" customFormat="1" ht="14.7" customHeight="1">
      <c r="A60" s="60"/>
      <c r="B60" s="120"/>
      <c r="C60" s="183" t="s">
        <v>93</v>
      </c>
      <c r="D60" s="157"/>
      <c r="E60" s="157"/>
      <c r="F60" s="157"/>
      <c r="G60" s="157"/>
      <c r="H60" s="180">
        <v>4</v>
      </c>
      <c r="I60" s="179"/>
      <c r="J60" s="179"/>
      <c r="K60" s="124">
        <v>450</v>
      </c>
      <c r="L60" s="124">
        <v>270</v>
      </c>
      <c r="M60" s="125">
        <f t="shared" si="5"/>
        <v>1800</v>
      </c>
      <c r="N60" s="149">
        <f t="shared" si="6"/>
        <v>1080</v>
      </c>
    </row>
    <row r="61" spans="1:14" s="79" customFormat="1" ht="14.7" customHeight="1">
      <c r="A61" s="60"/>
      <c r="B61" s="120"/>
      <c r="C61" s="183" t="s">
        <v>94</v>
      </c>
      <c r="D61" s="157"/>
      <c r="E61" s="157"/>
      <c r="F61" s="157"/>
      <c r="G61" s="157"/>
      <c r="H61" s="180">
        <v>4</v>
      </c>
      <c r="I61" s="179"/>
      <c r="J61" s="179"/>
      <c r="K61" s="123">
        <v>800</v>
      </c>
      <c r="L61" s="124">
        <v>480</v>
      </c>
      <c r="M61" s="125">
        <f t="shared" si="5"/>
        <v>3200</v>
      </c>
      <c r="N61" s="149">
        <f t="shared" si="6"/>
        <v>1920</v>
      </c>
    </row>
    <row r="62" spans="1:14" s="79" customFormat="1" ht="14.7" customHeight="1">
      <c r="A62" s="60"/>
      <c r="B62" s="120"/>
      <c r="C62" s="183" t="s">
        <v>95</v>
      </c>
      <c r="D62" s="157"/>
      <c r="E62" s="157"/>
      <c r="F62" s="157"/>
      <c r="G62" s="157"/>
      <c r="H62" s="180">
        <v>32</v>
      </c>
      <c r="I62" s="179"/>
      <c r="J62" s="179"/>
      <c r="K62" s="123">
        <v>120</v>
      </c>
      <c r="L62" s="124">
        <v>72</v>
      </c>
      <c r="M62" s="125">
        <f t="shared" si="5"/>
        <v>3840</v>
      </c>
      <c r="N62" s="149">
        <f t="shared" si="6"/>
        <v>2304</v>
      </c>
    </row>
    <row r="63" spans="1:14" s="79" customFormat="1" ht="14.7" customHeight="1">
      <c r="A63" s="60"/>
      <c r="B63" s="120"/>
      <c r="C63" s="183" t="s">
        <v>96</v>
      </c>
      <c r="D63" s="157"/>
      <c r="E63" s="157"/>
      <c r="F63" s="157"/>
      <c r="G63" s="157"/>
      <c r="H63" s="178">
        <v>6</v>
      </c>
      <c r="I63" s="179"/>
      <c r="J63" s="179"/>
      <c r="K63" s="123">
        <v>780</v>
      </c>
      <c r="L63" s="124">
        <v>468</v>
      </c>
      <c r="M63" s="125">
        <f t="shared" si="5"/>
        <v>4680</v>
      </c>
      <c r="N63" s="149">
        <f t="shared" si="6"/>
        <v>2808</v>
      </c>
    </row>
    <row r="64" spans="1:14" s="79" customFormat="1" ht="14.7" customHeight="1">
      <c r="A64" s="60"/>
      <c r="B64" s="120"/>
      <c r="C64" s="183" t="s">
        <v>97</v>
      </c>
      <c r="D64" s="157"/>
      <c r="E64" s="157"/>
      <c r="F64" s="157"/>
      <c r="G64" s="157"/>
      <c r="H64" s="180">
        <v>2</v>
      </c>
      <c r="I64" s="179"/>
      <c r="J64" s="179"/>
      <c r="K64" s="123">
        <v>300</v>
      </c>
      <c r="L64" s="124">
        <v>180</v>
      </c>
      <c r="M64" s="125">
        <f t="shared" si="5"/>
        <v>600</v>
      </c>
      <c r="N64" s="149">
        <f t="shared" si="6"/>
        <v>360</v>
      </c>
    </row>
    <row r="65" spans="1:14" s="79" customFormat="1" ht="14.7" customHeight="1">
      <c r="A65" s="60"/>
      <c r="B65" s="120"/>
      <c r="C65" s="183" t="s">
        <v>98</v>
      </c>
      <c r="D65" s="157"/>
      <c r="E65" s="157"/>
      <c r="F65" s="157"/>
      <c r="G65" s="157"/>
      <c r="H65" s="180">
        <v>2</v>
      </c>
      <c r="I65" s="179"/>
      <c r="J65" s="179"/>
      <c r="K65" s="123">
        <v>50</v>
      </c>
      <c r="L65" s="124">
        <v>30</v>
      </c>
      <c r="M65" s="125">
        <f t="shared" si="5"/>
        <v>100</v>
      </c>
      <c r="N65" s="149">
        <f t="shared" si="6"/>
        <v>60</v>
      </c>
    </row>
    <row r="66" spans="1:14" s="79" customFormat="1" ht="14.7" customHeight="1">
      <c r="A66" s="60"/>
      <c r="B66" s="120"/>
      <c r="C66" s="183" t="s">
        <v>99</v>
      </c>
      <c r="D66" s="157"/>
      <c r="E66" s="157"/>
      <c r="F66" s="157"/>
      <c r="G66" s="157"/>
      <c r="H66" s="180">
        <v>2</v>
      </c>
      <c r="I66" s="179"/>
      <c r="J66" s="179"/>
      <c r="K66" s="123">
        <v>450</v>
      </c>
      <c r="L66" s="124">
        <v>270</v>
      </c>
      <c r="M66" s="125">
        <f t="shared" si="5"/>
        <v>900</v>
      </c>
      <c r="N66" s="149">
        <f t="shared" si="6"/>
        <v>540</v>
      </c>
    </row>
    <row r="67" spans="1:14" s="79" customFormat="1" ht="14.7" customHeight="1">
      <c r="A67" s="60"/>
      <c r="B67" s="120"/>
      <c r="C67" s="183" t="s">
        <v>100</v>
      </c>
      <c r="D67" s="157"/>
      <c r="E67" s="157"/>
      <c r="F67" s="157"/>
      <c r="G67" s="157"/>
      <c r="H67" s="180">
        <v>2</v>
      </c>
      <c r="I67" s="179"/>
      <c r="J67" s="179"/>
      <c r="K67" s="123">
        <v>5000</v>
      </c>
      <c r="L67" s="124">
        <v>3000</v>
      </c>
      <c r="M67" s="125">
        <f t="shared" si="5"/>
        <v>10000</v>
      </c>
      <c r="N67" s="149">
        <f t="shared" si="6"/>
        <v>6000</v>
      </c>
    </row>
    <row r="68" spans="1:14" s="79" customFormat="1" ht="14.7" customHeight="1">
      <c r="A68" s="60"/>
      <c r="B68" s="120"/>
      <c r="C68" s="183"/>
      <c r="D68" s="157"/>
      <c r="E68" s="157"/>
      <c r="F68" s="157"/>
      <c r="G68" s="157"/>
      <c r="H68" s="180"/>
      <c r="I68" s="179"/>
      <c r="J68" s="179"/>
      <c r="K68" s="123"/>
      <c r="L68" s="124"/>
      <c r="M68" s="125"/>
      <c r="N68" s="149"/>
    </row>
    <row r="69" spans="1:14" s="79" customFormat="1" ht="14.7" customHeight="1">
      <c r="A69" s="60"/>
      <c r="B69" s="120"/>
      <c r="C69" s="184" t="s">
        <v>101</v>
      </c>
      <c r="D69" s="157"/>
      <c r="E69" s="157"/>
      <c r="F69" s="157"/>
      <c r="G69" s="157"/>
      <c r="H69" s="180"/>
      <c r="I69" s="179"/>
      <c r="J69" s="179"/>
      <c r="K69" s="123"/>
      <c r="L69" s="124"/>
      <c r="M69" s="125"/>
      <c r="N69" s="149"/>
    </row>
    <row r="70" spans="1:14" s="79" customFormat="1" ht="14.7" customHeight="1">
      <c r="A70" s="60"/>
      <c r="B70" s="120"/>
      <c r="C70" s="183" t="s">
        <v>91</v>
      </c>
      <c r="D70" s="157"/>
      <c r="E70" s="157"/>
      <c r="F70" s="157"/>
      <c r="G70" s="157"/>
      <c r="H70" s="180">
        <v>6</v>
      </c>
      <c r="I70" s="179"/>
      <c r="J70" s="179"/>
      <c r="K70" s="123">
        <v>300</v>
      </c>
      <c r="L70" s="123">
        <v>900</v>
      </c>
      <c r="M70" s="125">
        <f t="shared" ref="M70:M73" si="7">H70*K70</f>
        <v>1800</v>
      </c>
      <c r="N70" s="149">
        <f t="shared" ref="N70:N73" si="8">H70*L70</f>
        <v>5400</v>
      </c>
    </row>
    <row r="71" spans="1:14" s="79" customFormat="1" ht="14.7" customHeight="1">
      <c r="A71" s="60"/>
      <c r="B71" s="120"/>
      <c r="C71" s="157" t="s">
        <v>92</v>
      </c>
      <c r="D71" s="157"/>
      <c r="E71" s="157"/>
      <c r="F71" s="157"/>
      <c r="G71" s="157"/>
      <c r="H71" s="180">
        <v>2</v>
      </c>
      <c r="I71" s="179"/>
      <c r="J71" s="179"/>
      <c r="K71" s="123">
        <v>300</v>
      </c>
      <c r="L71" s="123">
        <v>1600</v>
      </c>
      <c r="M71" s="125">
        <f t="shared" si="7"/>
        <v>600</v>
      </c>
      <c r="N71" s="149">
        <f t="shared" si="8"/>
        <v>3200</v>
      </c>
    </row>
    <row r="72" spans="1:14" s="79" customFormat="1" ht="14.7" customHeight="1">
      <c r="A72" s="60"/>
      <c r="B72" s="120"/>
      <c r="C72" s="183" t="s">
        <v>93</v>
      </c>
      <c r="D72" s="157"/>
      <c r="E72" s="157"/>
      <c r="F72" s="157"/>
      <c r="G72" s="157"/>
      <c r="H72" s="180">
        <v>4</v>
      </c>
      <c r="I72" s="179"/>
      <c r="J72" s="179"/>
      <c r="K72" s="123">
        <v>300</v>
      </c>
      <c r="L72" s="123">
        <v>400</v>
      </c>
      <c r="M72" s="125">
        <f t="shared" si="7"/>
        <v>1200</v>
      </c>
      <c r="N72" s="149">
        <f t="shared" si="8"/>
        <v>1600</v>
      </c>
    </row>
    <row r="73" spans="1:14" s="79" customFormat="1" ht="14.7" customHeight="1">
      <c r="A73" s="60"/>
      <c r="B73" s="120"/>
      <c r="C73" s="183" t="s">
        <v>102</v>
      </c>
      <c r="D73" s="157"/>
      <c r="E73" s="157"/>
      <c r="F73" s="157"/>
      <c r="G73" s="157"/>
      <c r="H73" s="180">
        <v>8</v>
      </c>
      <c r="I73" s="179"/>
      <c r="J73" s="179"/>
      <c r="K73" s="123">
        <v>1500</v>
      </c>
      <c r="L73" s="123">
        <v>200</v>
      </c>
      <c r="M73" s="125">
        <f t="shared" si="7"/>
        <v>12000</v>
      </c>
      <c r="N73" s="149">
        <f t="shared" si="8"/>
        <v>1600</v>
      </c>
    </row>
    <row r="74" spans="1:14" s="79" customFormat="1" ht="14.7" customHeight="1">
      <c r="A74" s="60"/>
      <c r="B74" s="120"/>
      <c r="C74" s="183"/>
      <c r="D74" s="157"/>
      <c r="E74" s="157"/>
      <c r="F74" s="157"/>
      <c r="G74" s="157"/>
      <c r="H74" s="180"/>
      <c r="I74" s="179"/>
      <c r="J74" s="179"/>
      <c r="K74" s="123"/>
      <c r="L74" s="124"/>
      <c r="M74" s="125"/>
      <c r="N74" s="149"/>
    </row>
    <row r="75" spans="1:14" s="79" customFormat="1" ht="14.7" customHeight="1">
      <c r="A75" s="60"/>
      <c r="B75" s="120"/>
      <c r="C75" s="183"/>
      <c r="D75" s="157"/>
      <c r="E75" s="157"/>
      <c r="F75" s="157"/>
      <c r="G75" s="157"/>
      <c r="H75" s="180"/>
      <c r="I75" s="179"/>
      <c r="J75" s="179"/>
      <c r="K75" s="123"/>
      <c r="L75" s="124"/>
      <c r="M75" s="125"/>
      <c r="N75" s="149"/>
    </row>
    <row r="76" spans="1:14" s="79" customFormat="1" ht="14.7" customHeight="1">
      <c r="A76" s="60"/>
      <c r="B76" s="120" t="s">
        <v>72</v>
      </c>
      <c r="C76" s="256" t="s">
        <v>103</v>
      </c>
      <c r="D76" s="256"/>
      <c r="E76" s="256"/>
      <c r="F76" s="256"/>
      <c r="G76" s="157"/>
      <c r="H76" s="125"/>
      <c r="I76" s="125"/>
      <c r="J76" s="125"/>
      <c r="K76" s="158"/>
      <c r="L76" s="125"/>
      <c r="M76" s="185">
        <f>SUM(M77:M83)</f>
        <v>60261.68</v>
      </c>
      <c r="N76" s="185">
        <f>SUM(N77:N83)</f>
        <v>33133.008000000002</v>
      </c>
    </row>
    <row r="77" spans="1:14" s="79" customFormat="1" ht="14.7" customHeight="1">
      <c r="A77" s="60"/>
      <c r="B77" s="120"/>
      <c r="C77" s="183" t="s">
        <v>104</v>
      </c>
      <c r="D77" s="157"/>
      <c r="E77" s="157"/>
      <c r="F77" s="157"/>
      <c r="G77" s="157"/>
      <c r="H77" s="178">
        <v>28</v>
      </c>
      <c r="I77" s="179"/>
      <c r="J77" s="179"/>
      <c r="K77" s="124">
        <v>277.95999999999998</v>
      </c>
      <c r="L77" s="124">
        <v>166.77599999999998</v>
      </c>
      <c r="M77" s="125">
        <f t="shared" ref="M77:M85" si="9">H77*K77</f>
        <v>7782.8799999999992</v>
      </c>
      <c r="N77" s="149">
        <f t="shared" ref="N77:N83" si="10">H77*L77</f>
        <v>4669.7279999999992</v>
      </c>
    </row>
    <row r="78" spans="1:14" s="79" customFormat="1" ht="14.7" customHeight="1">
      <c r="A78" s="60"/>
      <c r="B78" s="120"/>
      <c r="C78" s="183" t="s">
        <v>105</v>
      </c>
      <c r="D78" s="157"/>
      <c r="E78" s="157"/>
      <c r="F78" s="157"/>
      <c r="G78" s="157"/>
      <c r="H78" s="180">
        <v>5</v>
      </c>
      <c r="I78" s="179"/>
      <c r="J78" s="179"/>
      <c r="K78" s="124">
        <v>100</v>
      </c>
      <c r="L78" s="124">
        <v>60</v>
      </c>
      <c r="M78" s="125">
        <f t="shared" si="9"/>
        <v>500</v>
      </c>
      <c r="N78" s="149">
        <f t="shared" si="10"/>
        <v>300</v>
      </c>
    </row>
    <row r="79" spans="1:14" s="79" customFormat="1" ht="14.7" customHeight="1">
      <c r="A79" s="60"/>
      <c r="B79" s="120"/>
      <c r="C79" s="183" t="s">
        <v>106</v>
      </c>
      <c r="D79" s="157"/>
      <c r="E79" s="157"/>
      <c r="F79" s="157"/>
      <c r="G79" s="157"/>
      <c r="H79" s="180">
        <v>40</v>
      </c>
      <c r="I79" s="179"/>
      <c r="J79" s="179"/>
      <c r="K79" s="124">
        <v>880</v>
      </c>
      <c r="L79" s="124">
        <v>528</v>
      </c>
      <c r="M79" s="125">
        <f t="shared" si="9"/>
        <v>35200</v>
      </c>
      <c r="N79" s="149">
        <f t="shared" si="10"/>
        <v>21120</v>
      </c>
    </row>
    <row r="80" spans="1:14" s="79" customFormat="1" ht="14.7" customHeight="1">
      <c r="A80" s="60"/>
      <c r="B80" s="120"/>
      <c r="C80" s="183" t="s">
        <v>107</v>
      </c>
      <c r="D80" s="157"/>
      <c r="E80" s="157"/>
      <c r="F80" s="157"/>
      <c r="G80" s="157"/>
      <c r="H80" s="178">
        <v>20</v>
      </c>
      <c r="I80" s="179"/>
      <c r="J80" s="179"/>
      <c r="K80" s="124">
        <v>66.94</v>
      </c>
      <c r="L80" s="124">
        <v>40.163999999999994</v>
      </c>
      <c r="M80" s="125">
        <f t="shared" si="9"/>
        <v>1338.8</v>
      </c>
      <c r="N80" s="149">
        <f t="shared" si="10"/>
        <v>803.27999999999986</v>
      </c>
    </row>
    <row r="81" spans="1:19" s="79" customFormat="1" ht="14.7" customHeight="1">
      <c r="A81" s="60"/>
      <c r="B81" s="120"/>
      <c r="C81" s="183" t="s">
        <v>108</v>
      </c>
      <c r="D81" s="157"/>
      <c r="E81" s="157"/>
      <c r="F81" s="157"/>
      <c r="G81" s="157"/>
      <c r="H81" s="180">
        <v>160</v>
      </c>
      <c r="I81" s="179"/>
      <c r="J81" s="179"/>
      <c r="K81" s="124">
        <v>2.5</v>
      </c>
      <c r="L81" s="124">
        <v>1.5</v>
      </c>
      <c r="M81" s="125">
        <f t="shared" si="9"/>
        <v>400</v>
      </c>
      <c r="N81" s="149">
        <f t="shared" si="10"/>
        <v>240</v>
      </c>
    </row>
    <row r="82" spans="1:19" s="79" customFormat="1" ht="14.7" customHeight="1">
      <c r="A82" s="60"/>
      <c r="B82" s="120"/>
      <c r="C82" s="183" t="s">
        <v>109</v>
      </c>
      <c r="D82" s="157"/>
      <c r="E82" s="157"/>
      <c r="F82" s="157"/>
      <c r="G82" s="157"/>
      <c r="H82" s="180">
        <v>160</v>
      </c>
      <c r="I82" s="179"/>
      <c r="J82" s="179"/>
      <c r="K82" s="124">
        <v>40</v>
      </c>
      <c r="L82" s="124">
        <v>24</v>
      </c>
      <c r="M82" s="125">
        <f t="shared" si="9"/>
        <v>6400</v>
      </c>
      <c r="N82" s="149">
        <f t="shared" si="10"/>
        <v>3840</v>
      </c>
    </row>
    <row r="83" spans="1:19" s="79" customFormat="1" ht="14.7" customHeight="1">
      <c r="A83" s="60"/>
      <c r="B83" s="120"/>
      <c r="C83" s="183" t="s">
        <v>110</v>
      </c>
      <c r="D83" s="157"/>
      <c r="E83" s="157"/>
      <c r="F83" s="157"/>
      <c r="G83" s="157"/>
      <c r="H83" s="180">
        <v>48</v>
      </c>
      <c r="I83" s="179"/>
      <c r="J83" s="179"/>
      <c r="K83" s="124">
        <v>180</v>
      </c>
      <c r="L83" s="124">
        <v>45</v>
      </c>
      <c r="M83" s="125">
        <f t="shared" si="9"/>
        <v>8640</v>
      </c>
      <c r="N83" s="149">
        <f t="shared" si="10"/>
        <v>2160</v>
      </c>
    </row>
    <row r="84" spans="1:19" s="59" customFormat="1" ht="14.7" customHeight="1">
      <c r="B84" s="161"/>
      <c r="C84" s="154"/>
      <c r="D84" s="154"/>
      <c r="E84" s="154"/>
      <c r="F84" s="154"/>
      <c r="G84" s="154"/>
      <c r="H84" s="162"/>
      <c r="I84" s="163"/>
      <c r="J84" s="163"/>
      <c r="K84" s="164"/>
      <c r="L84" s="165"/>
      <c r="M84" s="160"/>
      <c r="N84" s="166"/>
    </row>
    <row r="85" spans="1:19" s="59" customFormat="1" ht="14.7" customHeight="1">
      <c r="B85" s="161"/>
      <c r="C85" s="266" t="s">
        <v>139</v>
      </c>
      <c r="D85" s="266"/>
      <c r="E85" s="266"/>
      <c r="F85" s="266"/>
      <c r="G85" s="154"/>
      <c r="H85" s="177">
        <v>18000</v>
      </c>
      <c r="I85" s="143"/>
      <c r="J85" s="130"/>
      <c r="K85" s="124">
        <v>30</v>
      </c>
      <c r="L85" s="124">
        <v>3</v>
      </c>
      <c r="M85" s="185">
        <f t="shared" si="9"/>
        <v>540000</v>
      </c>
      <c r="N85" s="186">
        <f t="shared" ref="N85" si="11">H85*L85</f>
        <v>54000</v>
      </c>
    </row>
    <row r="86" spans="1:19" s="59" customFormat="1" ht="14.7" customHeight="1">
      <c r="B86" s="161"/>
      <c r="C86" s="154"/>
      <c r="D86" s="154"/>
      <c r="E86" s="154"/>
      <c r="F86" s="154"/>
      <c r="G86" s="154"/>
      <c r="H86" s="162"/>
      <c r="I86" s="163"/>
      <c r="J86" s="163"/>
      <c r="K86" s="164"/>
      <c r="L86" s="165"/>
      <c r="M86" s="160"/>
      <c r="N86" s="166"/>
    </row>
    <row r="87" spans="1:19" s="59" customFormat="1" ht="14.7" customHeight="1">
      <c r="B87" s="161"/>
      <c r="C87" s="154"/>
      <c r="D87" s="154"/>
      <c r="E87" s="154"/>
      <c r="F87" s="154"/>
      <c r="G87" s="154"/>
      <c r="H87" s="162"/>
      <c r="I87" s="163"/>
      <c r="J87" s="163"/>
      <c r="K87" s="164"/>
      <c r="L87" s="165"/>
      <c r="M87" s="160"/>
      <c r="N87" s="166"/>
    </row>
    <row r="88" spans="1:19" ht="14.7" customHeight="1">
      <c r="B88" s="135"/>
      <c r="C88" s="270" t="s">
        <v>111</v>
      </c>
      <c r="D88" s="270"/>
      <c r="E88" s="270"/>
      <c r="F88" s="270"/>
      <c r="G88" s="270"/>
      <c r="H88" s="136"/>
      <c r="I88" s="137"/>
      <c r="J88" s="150"/>
      <c r="K88" s="150"/>
      <c r="L88" s="151"/>
      <c r="M88" s="152"/>
      <c r="N88" s="140"/>
      <c r="O88" s="149"/>
      <c r="P88" s="79"/>
      <c r="Q88" s="79"/>
      <c r="R88" s="79"/>
      <c r="S88" s="79"/>
    </row>
    <row r="89" spans="1:19" ht="14.7" customHeight="1">
      <c r="B89" s="120"/>
      <c r="C89" s="260" t="s">
        <v>112</v>
      </c>
      <c r="D89" s="260"/>
      <c r="E89" s="260"/>
      <c r="F89" s="260"/>
      <c r="G89" s="260"/>
      <c r="H89" s="121"/>
      <c r="I89" s="122"/>
      <c r="J89" s="122"/>
      <c r="K89" s="123"/>
      <c r="L89" s="124"/>
      <c r="M89" s="126"/>
      <c r="N89" s="126">
        <f>SUM(N90:N102)</f>
        <v>478000</v>
      </c>
      <c r="P89" s="79"/>
      <c r="Q89" s="79"/>
      <c r="R89" s="79"/>
      <c r="S89" s="79"/>
    </row>
    <row r="90" spans="1:19" ht="14.7" customHeight="1">
      <c r="B90" s="120" t="s">
        <v>113</v>
      </c>
      <c r="C90" s="266" t="s">
        <v>114</v>
      </c>
      <c r="D90" s="266"/>
      <c r="E90" s="266"/>
      <c r="F90" s="266"/>
      <c r="G90" s="174"/>
      <c r="H90" s="175">
        <v>1</v>
      </c>
      <c r="I90" s="143"/>
      <c r="J90" s="176"/>
      <c r="K90" s="124"/>
      <c r="L90" s="124">
        <v>15000</v>
      </c>
      <c r="M90" s="125">
        <f t="shared" ref="M90:M102" si="12">H90*K90</f>
        <v>0</v>
      </c>
      <c r="N90" s="149">
        <f>H90*L90</f>
        <v>15000</v>
      </c>
      <c r="O90" s="149"/>
      <c r="P90" s="79"/>
      <c r="Q90" s="79"/>
      <c r="R90" s="79"/>
      <c r="S90" s="79"/>
    </row>
    <row r="91" spans="1:19" ht="14.7" customHeight="1">
      <c r="B91" s="120" t="s">
        <v>115</v>
      </c>
      <c r="C91" s="142" t="s">
        <v>143</v>
      </c>
      <c r="D91" s="142"/>
      <c r="E91" s="142"/>
      <c r="F91" s="142"/>
      <c r="G91" s="174"/>
      <c r="H91" s="175">
        <v>1</v>
      </c>
      <c r="I91" s="143"/>
      <c r="J91" s="176"/>
      <c r="K91" s="124"/>
      <c r="L91" s="124">
        <v>32000</v>
      </c>
      <c r="M91" s="125">
        <f t="shared" si="12"/>
        <v>0</v>
      </c>
      <c r="N91" s="149">
        <f t="shared" ref="N91:N102" si="13">H91*L91</f>
        <v>32000</v>
      </c>
      <c r="O91" s="149"/>
      <c r="P91" s="79"/>
      <c r="Q91" s="79"/>
      <c r="R91" s="79"/>
      <c r="S91" s="79"/>
    </row>
    <row r="92" spans="1:19" ht="14.7" customHeight="1">
      <c r="B92" s="120" t="s">
        <v>117</v>
      </c>
      <c r="C92" s="266" t="s">
        <v>116</v>
      </c>
      <c r="D92" s="266"/>
      <c r="E92" s="266"/>
      <c r="F92" s="266"/>
      <c r="G92" s="174"/>
      <c r="H92" s="175">
        <v>1</v>
      </c>
      <c r="I92" s="143"/>
      <c r="J92" s="176"/>
      <c r="K92" s="124"/>
      <c r="L92" s="124">
        <v>25000</v>
      </c>
      <c r="M92" s="125">
        <f t="shared" si="12"/>
        <v>0</v>
      </c>
      <c r="N92" s="149">
        <f t="shared" si="13"/>
        <v>25000</v>
      </c>
      <c r="O92" s="149"/>
      <c r="P92" s="79"/>
      <c r="Q92" s="79"/>
      <c r="R92" s="79"/>
      <c r="S92" s="79"/>
    </row>
    <row r="93" spans="1:19" ht="14.7" customHeight="1">
      <c r="B93" s="120" t="s">
        <v>119</v>
      </c>
      <c r="C93" s="266" t="s">
        <v>118</v>
      </c>
      <c r="D93" s="266"/>
      <c r="E93" s="266"/>
      <c r="F93" s="266"/>
      <c r="G93" s="174"/>
      <c r="H93" s="175">
        <v>1</v>
      </c>
      <c r="I93" s="143"/>
      <c r="J93" s="176"/>
      <c r="K93" s="124"/>
      <c r="L93" s="124">
        <v>89000</v>
      </c>
      <c r="M93" s="125">
        <f t="shared" si="12"/>
        <v>0</v>
      </c>
      <c r="N93" s="149">
        <f t="shared" si="13"/>
        <v>89000</v>
      </c>
      <c r="P93" s="79"/>
      <c r="Q93" s="79"/>
      <c r="R93" s="79"/>
      <c r="S93" s="79"/>
    </row>
    <row r="94" spans="1:19" ht="14.7" customHeight="1">
      <c r="B94" s="120" t="s">
        <v>121</v>
      </c>
      <c r="C94" s="266" t="s">
        <v>120</v>
      </c>
      <c r="D94" s="266"/>
      <c r="E94" s="266"/>
      <c r="F94" s="266"/>
      <c r="G94" s="174"/>
      <c r="H94" s="175">
        <v>1</v>
      </c>
      <c r="I94" s="143"/>
      <c r="J94" s="176"/>
      <c r="K94" s="124"/>
      <c r="L94" s="124">
        <v>30000</v>
      </c>
      <c r="M94" s="125">
        <f t="shared" si="12"/>
        <v>0</v>
      </c>
      <c r="N94" s="149">
        <f t="shared" si="13"/>
        <v>30000</v>
      </c>
      <c r="P94" s="79"/>
      <c r="Q94" s="79"/>
      <c r="R94" s="79"/>
      <c r="S94" s="79"/>
    </row>
    <row r="95" spans="1:19" ht="14.7" customHeight="1">
      <c r="B95" s="120" t="s">
        <v>122</v>
      </c>
      <c r="C95" s="266" t="s">
        <v>137</v>
      </c>
      <c r="D95" s="266"/>
      <c r="E95" s="266"/>
      <c r="F95" s="266"/>
      <c r="G95" s="174"/>
      <c r="H95" s="175">
        <v>1</v>
      </c>
      <c r="I95" s="143"/>
      <c r="J95" s="176"/>
      <c r="K95" s="124"/>
      <c r="L95" s="124">
        <v>12000</v>
      </c>
      <c r="M95" s="125">
        <f t="shared" si="12"/>
        <v>0</v>
      </c>
      <c r="N95" s="149">
        <f t="shared" si="13"/>
        <v>12000</v>
      </c>
      <c r="R95" s="79"/>
    </row>
    <row r="96" spans="1:19" s="79" customFormat="1" ht="14.7" customHeight="1">
      <c r="A96" s="60"/>
      <c r="B96" s="120" t="s">
        <v>124</v>
      </c>
      <c r="C96" s="266" t="s">
        <v>123</v>
      </c>
      <c r="D96" s="266"/>
      <c r="E96" s="266"/>
      <c r="F96" s="266"/>
      <c r="G96" s="174"/>
      <c r="H96" s="175">
        <v>1</v>
      </c>
      <c r="I96" s="143"/>
      <c r="J96" s="176"/>
      <c r="K96" s="124"/>
      <c r="L96" s="124">
        <v>35000</v>
      </c>
      <c r="M96" s="125">
        <f t="shared" si="12"/>
        <v>0</v>
      </c>
      <c r="N96" s="149">
        <f t="shared" si="13"/>
        <v>35000</v>
      </c>
    </row>
    <row r="97" spans="2:21" ht="14.7" customHeight="1">
      <c r="B97" s="120" t="s">
        <v>126</v>
      </c>
      <c r="C97" s="266" t="s">
        <v>125</v>
      </c>
      <c r="D97" s="266"/>
      <c r="E97" s="266"/>
      <c r="F97" s="266"/>
      <c r="G97" s="174"/>
      <c r="H97" s="175">
        <v>1</v>
      </c>
      <c r="I97" s="143"/>
      <c r="J97" s="176"/>
      <c r="K97" s="124"/>
      <c r="L97" s="124">
        <v>20000</v>
      </c>
      <c r="M97" s="125">
        <f t="shared" si="12"/>
        <v>0</v>
      </c>
      <c r="N97" s="149">
        <f t="shared" si="13"/>
        <v>20000</v>
      </c>
    </row>
    <row r="98" spans="2:21" ht="14.7" customHeight="1">
      <c r="B98" s="120" t="s">
        <v>128</v>
      </c>
      <c r="C98" s="266" t="s">
        <v>127</v>
      </c>
      <c r="D98" s="266"/>
      <c r="E98" s="266"/>
      <c r="F98" s="266"/>
      <c r="G98" s="174"/>
      <c r="H98" s="175">
        <v>1</v>
      </c>
      <c r="I98" s="143"/>
      <c r="J98" s="176"/>
      <c r="K98" s="124"/>
      <c r="L98" s="124">
        <v>50000</v>
      </c>
      <c r="M98" s="125">
        <f t="shared" si="12"/>
        <v>0</v>
      </c>
      <c r="N98" s="149">
        <f t="shared" si="13"/>
        <v>50000</v>
      </c>
      <c r="R98" s="79"/>
    </row>
    <row r="99" spans="2:21" ht="14.7" customHeight="1">
      <c r="B99" s="120" t="s">
        <v>130</v>
      </c>
      <c r="C99" s="266" t="s">
        <v>129</v>
      </c>
      <c r="D99" s="266"/>
      <c r="E99" s="266"/>
      <c r="F99" s="266"/>
      <c r="G99" s="174"/>
      <c r="H99" s="175">
        <v>1</v>
      </c>
      <c r="I99" s="143"/>
      <c r="J99" s="176"/>
      <c r="K99" s="124"/>
      <c r="L99" s="124">
        <v>40000</v>
      </c>
      <c r="M99" s="125">
        <f t="shared" si="12"/>
        <v>0</v>
      </c>
      <c r="N99" s="149">
        <f t="shared" si="13"/>
        <v>40000</v>
      </c>
    </row>
    <row r="100" spans="2:21" ht="14.7" customHeight="1">
      <c r="B100" s="120" t="s">
        <v>130</v>
      </c>
      <c r="C100" s="266" t="s">
        <v>131</v>
      </c>
      <c r="D100" s="266"/>
      <c r="E100" s="266"/>
      <c r="F100" s="266"/>
      <c r="G100" s="174"/>
      <c r="H100" s="175">
        <v>1</v>
      </c>
      <c r="I100" s="143"/>
      <c r="J100" s="176"/>
      <c r="K100" s="124"/>
      <c r="L100" s="124">
        <v>30000</v>
      </c>
      <c r="M100" s="125">
        <f t="shared" si="12"/>
        <v>0</v>
      </c>
      <c r="N100" s="149">
        <f t="shared" si="13"/>
        <v>30000</v>
      </c>
    </row>
    <row r="101" spans="2:21" ht="14.7" customHeight="1">
      <c r="B101" s="120" t="s">
        <v>133</v>
      </c>
      <c r="C101" s="266" t="s">
        <v>132</v>
      </c>
      <c r="D101" s="266"/>
      <c r="E101" s="266"/>
      <c r="F101" s="266"/>
      <c r="G101" s="174"/>
      <c r="H101" s="175">
        <v>1</v>
      </c>
      <c r="I101" s="143"/>
      <c r="J101" s="176"/>
      <c r="K101" s="124"/>
      <c r="L101" s="124">
        <v>20000</v>
      </c>
      <c r="M101" s="125">
        <f t="shared" si="12"/>
        <v>0</v>
      </c>
      <c r="N101" s="149">
        <f t="shared" si="13"/>
        <v>20000</v>
      </c>
    </row>
    <row r="102" spans="2:21" ht="14.7" customHeight="1">
      <c r="B102" s="120" t="s">
        <v>142</v>
      </c>
      <c r="C102" s="266" t="s">
        <v>134</v>
      </c>
      <c r="D102" s="266"/>
      <c r="E102" s="266"/>
      <c r="F102" s="266"/>
      <c r="G102" s="174"/>
      <c r="H102" s="175">
        <v>1</v>
      </c>
      <c r="I102" s="143"/>
      <c r="J102" s="176"/>
      <c r="K102" s="124"/>
      <c r="L102" s="124">
        <v>80000</v>
      </c>
      <c r="M102" s="125">
        <f t="shared" si="12"/>
        <v>0</v>
      </c>
      <c r="N102" s="149">
        <f t="shared" si="13"/>
        <v>80000</v>
      </c>
      <c r="P102" s="79"/>
      <c r="Q102" s="79"/>
      <c r="R102" s="79"/>
      <c r="S102" s="79"/>
      <c r="T102" s="79"/>
      <c r="U102" s="79"/>
    </row>
    <row r="103" spans="2:21" ht="14.7" customHeight="1">
      <c r="B103" s="135"/>
      <c r="C103" s="270" t="s">
        <v>135</v>
      </c>
      <c r="D103" s="270"/>
      <c r="E103" s="270"/>
      <c r="F103" s="270"/>
      <c r="G103" s="270"/>
      <c r="H103" s="167"/>
      <c r="I103" s="137"/>
      <c r="J103" s="137"/>
      <c r="K103" s="138"/>
      <c r="L103" s="139"/>
      <c r="M103" s="141"/>
      <c r="N103" s="141">
        <f>N89</f>
        <v>478000</v>
      </c>
    </row>
    <row r="105" spans="2:21" ht="12.75" customHeight="1">
      <c r="M105" s="187">
        <f>M16+M23+M38+M44+M76+M85+M89</f>
        <v>1523935.6800000002</v>
      </c>
      <c r="N105" s="187">
        <f>N16+N23+N38+N44+N76+N85+N89</f>
        <v>1645897.4079999998</v>
      </c>
    </row>
    <row r="117" ht="24.9" customHeight="1"/>
    <row r="119" ht="31.65" customHeight="1"/>
    <row r="135" ht="24.9" customHeight="1"/>
    <row r="136" ht="29.85" customHeight="1"/>
    <row r="137" ht="31.2" customHeight="1"/>
    <row r="138" ht="17.399999999999999" customHeight="1"/>
    <row r="139" ht="16.649999999999999" customHeight="1"/>
    <row r="142" ht="23.7" customHeight="1"/>
    <row r="144" ht="33.6" customHeight="1"/>
    <row r="149" ht="16.2" customHeight="1"/>
    <row r="150" ht="35.1" customHeight="1"/>
  </sheetData>
  <sheetProtection selectLockedCells="1" selectUnlockedCells="1"/>
  <mergeCells count="53">
    <mergeCell ref="C96:F96"/>
    <mergeCell ref="C97:F97"/>
    <mergeCell ref="C98:F98"/>
    <mergeCell ref="C103:G103"/>
    <mergeCell ref="C99:F99"/>
    <mergeCell ref="C100:F100"/>
    <mergeCell ref="C101:F101"/>
    <mergeCell ref="C102:F102"/>
    <mergeCell ref="C93:F93"/>
    <mergeCell ref="C94:F94"/>
    <mergeCell ref="C95:F95"/>
    <mergeCell ref="C88:G88"/>
    <mergeCell ref="C89:G89"/>
    <mergeCell ref="C90:F90"/>
    <mergeCell ref="C92:F92"/>
    <mergeCell ref="C85:F85"/>
    <mergeCell ref="C38:F38"/>
    <mergeCell ref="C44:F44"/>
    <mergeCell ref="C45:F45"/>
    <mergeCell ref="C56:F56"/>
    <mergeCell ref="C57:F57"/>
    <mergeCell ref="C76:F76"/>
    <mergeCell ref="C30:G30"/>
    <mergeCell ref="C31:G31"/>
    <mergeCell ref="C32:G32"/>
    <mergeCell ref="C33:G33"/>
    <mergeCell ref="C35:G35"/>
    <mergeCell ref="C25:G25"/>
    <mergeCell ref="C26:G26"/>
    <mergeCell ref="C27:G27"/>
    <mergeCell ref="C28:G28"/>
    <mergeCell ref="C29:G29"/>
    <mergeCell ref="C21:G21"/>
    <mergeCell ref="C23:G23"/>
    <mergeCell ref="C24:G24"/>
    <mergeCell ref="C19:G19"/>
    <mergeCell ref="C20:G20"/>
    <mergeCell ref="C4:G4"/>
    <mergeCell ref="C13:G13"/>
    <mergeCell ref="C16:G16"/>
    <mergeCell ref="C17:G17"/>
    <mergeCell ref="C18:G18"/>
    <mergeCell ref="C6:L6"/>
    <mergeCell ref="C7:G7"/>
    <mergeCell ref="C9:F9"/>
    <mergeCell ref="H9:I9"/>
    <mergeCell ref="H10:I10"/>
    <mergeCell ref="C11:F11"/>
    <mergeCell ref="B1:N1"/>
    <mergeCell ref="B2:I2"/>
    <mergeCell ref="M2:N2"/>
    <mergeCell ref="C3:I3"/>
    <mergeCell ref="M3:N3"/>
  </mergeCells>
  <printOptions horizontalCentered="1"/>
  <pageMargins left="0.19685039370078741" right="0.19685039370078741" top="0.86614173228346458" bottom="0.23622047244094491" header="0.78740157480314965" footer="0.39370078740157483"/>
  <pageSetup paperSize="8" scale="72" firstPageNumber="0" orientation="portrait" horizontalDpi="300" verticalDpi="300" r:id="rId1"/>
  <headerFooter alignWithMargins="0">
    <oddHeader>&amp;C&amp;"Arial,tučné" - PROJEKČNÍ ROZPOČET 01.2019</oddHeader>
    <oddFooter>&amp;C&amp;"Arial,tučné"Stránka &amp;P</oddFooter>
  </headerFooter>
  <rowBreaks count="1" manualBreakCount="1">
    <brk id="36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výkazu vým - celku</vt:lpstr>
      <vt:lpstr>5.100 - Technologie chlazení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2025-07-30T11:47:59Z</dcterms:modified>
</cp:coreProperties>
</file>